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7"/>
  </bookViews>
  <sheets>
    <sheet name="place-point" sheetId="1" r:id="rId1"/>
    <sheet name="poussin G" sheetId="2" r:id="rId2"/>
    <sheet name="poussine F" sheetId="3" r:id="rId3"/>
    <sheet name="pupille G" sheetId="4" r:id="rId4"/>
    <sheet name="pupille F" sheetId="5" r:id="rId5"/>
    <sheet name="benjamin G" sheetId="6" r:id="rId6"/>
    <sheet name="benjamine F" sheetId="7" r:id="rId7"/>
    <sheet name="minime G" sheetId="8" r:id="rId8"/>
    <sheet name="minime F" sheetId="9" r:id="rId9"/>
    <sheet name="cadet G" sheetId="10" r:id="rId10"/>
    <sheet name="cadet F" sheetId="11" r:id="rId11"/>
    <sheet name="Nombre de pilotes" sheetId="12" r:id="rId12"/>
  </sheets>
  <definedNames/>
  <calcPr fullCalcOnLoad="1"/>
</workbook>
</file>

<file path=xl/sharedStrings.xml><?xml version="1.0" encoding="utf-8"?>
<sst xmlns="http://schemas.openxmlformats.org/spreadsheetml/2006/main" count="735" uniqueCount="318">
  <si>
    <t>place</t>
  </si>
  <si>
    <t>point</t>
  </si>
  <si>
    <t>TDJV  LES ECHELLES – le 22 avril 2018</t>
  </si>
  <si>
    <t>POUSSIN GARCON</t>
  </si>
  <si>
    <t>XC</t>
  </si>
  <si>
    <t>TRIAL</t>
  </si>
  <si>
    <t>dossard</t>
  </si>
  <si>
    <t>NOM</t>
  </si>
  <si>
    <t>Prénom</t>
  </si>
  <si>
    <t>Club</t>
  </si>
  <si>
    <t>Place XC</t>
  </si>
  <si>
    <t>Points</t>
  </si>
  <si>
    <t>Zone 1/1</t>
  </si>
  <si>
    <t>Zone 1/2</t>
  </si>
  <si>
    <t>Zone 2/1</t>
  </si>
  <si>
    <t>Zone 2/2</t>
  </si>
  <si>
    <t>Total</t>
  </si>
  <si>
    <t>TOTAL BONIF</t>
  </si>
  <si>
    <t>Place Trial</t>
  </si>
  <si>
    <t>Points Trial</t>
  </si>
  <si>
    <t xml:space="preserve">Total général
</t>
  </si>
  <si>
    <t>DENJEAN</t>
  </si>
  <si>
    <t>Florian</t>
  </si>
  <si>
    <t>CLIC VTT</t>
  </si>
  <si>
    <t>LAFFORGUE</t>
  </si>
  <si>
    <t>Octave</t>
  </si>
  <si>
    <t>NL</t>
  </si>
  <si>
    <t>SARTRES HETZEL</t>
  </si>
  <si>
    <t>AMAURY</t>
  </si>
  <si>
    <t>GRIZZLY BIKE MAURIENNE</t>
  </si>
  <si>
    <t>BENONIE</t>
  </si>
  <si>
    <t>Tilio</t>
  </si>
  <si>
    <t>PICTON</t>
  </si>
  <si>
    <t>Louka</t>
  </si>
  <si>
    <t>VTT CHARTREUSE</t>
  </si>
  <si>
    <t>PHILIFERT</t>
  </si>
  <si>
    <t>Augustin</t>
  </si>
  <si>
    <t>MONTJOUVENT</t>
  </si>
  <si>
    <t>Axel</t>
  </si>
  <si>
    <t>FURLANO</t>
  </si>
  <si>
    <t>TOMY</t>
  </si>
  <si>
    <t>SOUCHE</t>
  </si>
  <si>
    <t>Thomas</t>
  </si>
  <si>
    <t>LAPORTE</t>
  </si>
  <si>
    <t>Raphael</t>
  </si>
  <si>
    <t>SELLIN</t>
  </si>
  <si>
    <t>Mayol</t>
  </si>
  <si>
    <t>DONNIER VALENTIN</t>
  </si>
  <si>
    <t>Nyls</t>
  </si>
  <si>
    <t>LEVILLAIN</t>
  </si>
  <si>
    <t>THEO</t>
  </si>
  <si>
    <t>JACOB</t>
  </si>
  <si>
    <t>Amaury</t>
  </si>
  <si>
    <t>COLEOU</t>
  </si>
  <si>
    <t>Ewen</t>
  </si>
  <si>
    <t>CORDIER</t>
  </si>
  <si>
    <t>Nathael</t>
  </si>
  <si>
    <t>MARCHAND</t>
  </si>
  <si>
    <t>GIANNI</t>
  </si>
  <si>
    <t>DE MARCO</t>
  </si>
  <si>
    <t>Jérémy</t>
  </si>
  <si>
    <t>NP</t>
  </si>
  <si>
    <t>BURLET</t>
  </si>
  <si>
    <t>Evan</t>
  </si>
  <si>
    <t>FAREZ DANIEL</t>
  </si>
  <si>
    <t>Neil</t>
  </si>
  <si>
    <t>FOURNEL</t>
  </si>
  <si>
    <t>Paulien</t>
  </si>
  <si>
    <t>GRANDOUILLER</t>
  </si>
  <si>
    <t>Elyo</t>
  </si>
  <si>
    <t>GOLENE EVASION</t>
  </si>
  <si>
    <t>BARRALON</t>
  </si>
  <si>
    <t>Mathis</t>
  </si>
  <si>
    <t>BICROSS SPEED RACING</t>
  </si>
  <si>
    <t>PL1</t>
  </si>
  <si>
    <t>DIDIER</t>
  </si>
  <si>
    <t>Mathew</t>
  </si>
  <si>
    <t>PL3</t>
  </si>
  <si>
    <t>CASTANIE</t>
  </si>
  <si>
    <t>Timéo</t>
  </si>
  <si>
    <t>PL4</t>
  </si>
  <si>
    <t>ROUSSEAU</t>
  </si>
  <si>
    <t>Lucian</t>
  </si>
  <si>
    <t>PL2</t>
  </si>
  <si>
    <t>POUSSINE FILLE</t>
  </si>
  <si>
    <t>Temps</t>
  </si>
  <si>
    <t>LOUANE</t>
  </si>
  <si>
    <t>CERE</t>
  </si>
  <si>
    <t>Léonie</t>
  </si>
  <si>
    <t>PUPILLE GARCON</t>
  </si>
  <si>
    <t>Bonif/Temps</t>
  </si>
  <si>
    <t>ALLAIN</t>
  </si>
  <si>
    <t>Baptiste</t>
  </si>
  <si>
    <t>FRANCOIS</t>
  </si>
  <si>
    <t>Kolia</t>
  </si>
  <si>
    <t>VERCORS VTT</t>
  </si>
  <si>
    <t>Viven</t>
  </si>
  <si>
    <t>TIMOTY</t>
  </si>
  <si>
    <t>jules</t>
  </si>
  <si>
    <t>Maé</t>
  </si>
  <si>
    <t>Soren</t>
  </si>
  <si>
    <t>UC VOIRON</t>
  </si>
  <si>
    <t>BUTTARD</t>
  </si>
  <si>
    <t>JOHAN</t>
  </si>
  <si>
    <t>CARROZ LE GUELLEC</t>
  </si>
  <si>
    <t>Edgar</t>
  </si>
  <si>
    <t>SALAS KNIOINE</t>
  </si>
  <si>
    <t>Yanis</t>
  </si>
  <si>
    <t>GONDOUIN</t>
  </si>
  <si>
    <t>CC DIE</t>
  </si>
  <si>
    <t>CHAPEL</t>
  </si>
  <si>
    <t>VALENTIN</t>
  </si>
  <si>
    <t>LOUKA</t>
  </si>
  <si>
    <t>Noa</t>
  </si>
  <si>
    <t>BERTHET PILON</t>
  </si>
  <si>
    <t>Evann</t>
  </si>
  <si>
    <t>RAMPON</t>
  </si>
  <si>
    <t>FOULAZ</t>
  </si>
  <si>
    <t>Gus</t>
  </si>
  <si>
    <t>GASSELIN</t>
  </si>
  <si>
    <t>Adrien</t>
  </si>
  <si>
    <t>HUMBERT</t>
  </si>
  <si>
    <t>Julien</t>
  </si>
  <si>
    <t>LEGRAND</t>
  </si>
  <si>
    <t>Marian</t>
  </si>
  <si>
    <t>MARTIN</t>
  </si>
  <si>
    <t>Florent</t>
  </si>
  <si>
    <t>REVELIERE</t>
  </si>
  <si>
    <t>Charlie</t>
  </si>
  <si>
    <t>benjamin124</t>
  </si>
  <si>
    <t>TOSELLI</t>
  </si>
  <si>
    <t>Benjamin</t>
  </si>
  <si>
    <t>PUPILLE FILLE</t>
  </si>
  <si>
    <t>Peizerat</t>
  </si>
  <si>
    <t>Cassandre</t>
  </si>
  <si>
    <t>GRESIFREERIDE</t>
  </si>
  <si>
    <t>COLIN</t>
  </si>
  <si>
    <t>LENA</t>
  </si>
  <si>
    <t>ROYET</t>
  </si>
  <si>
    <t>Candice</t>
  </si>
  <si>
    <t>POMMMIER</t>
  </si>
  <si>
    <t>LOU</t>
  </si>
  <si>
    <t>BENJAMIN GARCON</t>
  </si>
  <si>
    <t>Bonif / Temps</t>
  </si>
  <si>
    <t>CADOUX</t>
  </si>
  <si>
    <t>Nolan</t>
  </si>
  <si>
    <t>SIEGWALD</t>
  </si>
  <si>
    <t>RICHARD</t>
  </si>
  <si>
    <t>Clément</t>
  </si>
  <si>
    <t>VOCANSON</t>
  </si>
  <si>
    <t>ROSAY</t>
  </si>
  <si>
    <t>BRUN BARONNAT</t>
  </si>
  <si>
    <t>Théo</t>
  </si>
  <si>
    <t>COCHE</t>
  </si>
  <si>
    <t>Alexis</t>
  </si>
  <si>
    <t>BERHAULT</t>
  </si>
  <si>
    <t>Thoma</t>
  </si>
  <si>
    <t xml:space="preserve">MIZOULE </t>
  </si>
  <si>
    <t xml:space="preserve">Guillaume </t>
  </si>
  <si>
    <t>CVAC</t>
  </si>
  <si>
    <t>BOF</t>
  </si>
  <si>
    <t>Shawn</t>
  </si>
  <si>
    <t>Guéric</t>
  </si>
  <si>
    <t>CHAUVAIN</t>
  </si>
  <si>
    <t>Léo-Paul</t>
  </si>
  <si>
    <t>CCDIE</t>
  </si>
  <si>
    <t>LECLERQ-TAUBIE</t>
  </si>
  <si>
    <t>Kilian</t>
  </si>
  <si>
    <t>ESTELLE-GEORGET</t>
  </si>
  <si>
    <t>Liam</t>
  </si>
  <si>
    <t>PUILLET</t>
  </si>
  <si>
    <t>Erwan</t>
  </si>
  <si>
    <t>MEYER</t>
  </si>
  <si>
    <t>PEAQUIN</t>
  </si>
  <si>
    <t>Joshua</t>
  </si>
  <si>
    <t>MONTAGNAT FREIRE</t>
  </si>
  <si>
    <t>Leo</t>
  </si>
  <si>
    <t>PETTINATO</t>
  </si>
  <si>
    <t>Quentin</t>
  </si>
  <si>
    <t>MATHELIN</t>
  </si>
  <si>
    <t>Ugo</t>
  </si>
  <si>
    <t>PETIT</t>
  </si>
  <si>
    <t>Lucas</t>
  </si>
  <si>
    <t>RIBAS</t>
  </si>
  <si>
    <t>Gabriel</t>
  </si>
  <si>
    <t>AUBERT</t>
  </si>
  <si>
    <t>Samuel</t>
  </si>
  <si>
    <t>Mathias</t>
  </si>
  <si>
    <t xml:space="preserve">PECOT </t>
  </si>
  <si>
    <t>Luc</t>
  </si>
  <si>
    <t>BRUN</t>
  </si>
  <si>
    <t>DESGRE</t>
  </si>
  <si>
    <t>LUCAS</t>
  </si>
  <si>
    <t>ROISEUX</t>
  </si>
  <si>
    <t>Gauthier</t>
  </si>
  <si>
    <t>ROCHON VOLIET</t>
  </si>
  <si>
    <t>Ryan</t>
  </si>
  <si>
    <t>BOURBIA</t>
  </si>
  <si>
    <t>Irman</t>
  </si>
  <si>
    <t>GUIGON</t>
  </si>
  <si>
    <t>Gael</t>
  </si>
  <si>
    <t>BLANCHARD</t>
  </si>
  <si>
    <t>GODET</t>
  </si>
  <si>
    <t>MAXIME</t>
  </si>
  <si>
    <t>Arthur</t>
  </si>
  <si>
    <t>CAPELLI</t>
  </si>
  <si>
    <t>Lilian</t>
  </si>
  <si>
    <t>ANDRE</t>
  </si>
  <si>
    <t>ANTHONY</t>
  </si>
  <si>
    <t>OFFREDI</t>
  </si>
  <si>
    <t>Antonin</t>
  </si>
  <si>
    <t>NC</t>
  </si>
  <si>
    <t>GUESNARD</t>
  </si>
  <si>
    <t>Eliot</t>
  </si>
  <si>
    <t>Leonard</t>
  </si>
  <si>
    <t>ALLEGRET</t>
  </si>
  <si>
    <t>Eliott</t>
  </si>
  <si>
    <t>CARDOSO</t>
  </si>
  <si>
    <t>Remi</t>
  </si>
  <si>
    <t>CLERJON</t>
  </si>
  <si>
    <t>BENJAMINE FILLE</t>
  </si>
  <si>
    <t>DEUTSCH</t>
  </si>
  <si>
    <t>NOA</t>
  </si>
  <si>
    <t>Clic Vtt</t>
  </si>
  <si>
    <t>BARNIER</t>
  </si>
  <si>
    <t>Lola</t>
  </si>
  <si>
    <t>BATTISTELLA</t>
  </si>
  <si>
    <t>ALICE</t>
  </si>
  <si>
    <t>DHONT</t>
  </si>
  <si>
    <t>Tiffen</t>
  </si>
  <si>
    <t>Emy</t>
  </si>
  <si>
    <t>NOILLY</t>
  </si>
  <si>
    <t>CAMILLE</t>
  </si>
  <si>
    <t>U.C. Pontcharra</t>
  </si>
  <si>
    <t>NP chute</t>
  </si>
  <si>
    <t>MINIME GARCON</t>
  </si>
  <si>
    <t>Romain</t>
  </si>
  <si>
    <t>ROY</t>
  </si>
  <si>
    <t xml:space="preserve">COVAREL </t>
  </si>
  <si>
    <t>VC RUMILLY</t>
  </si>
  <si>
    <t>MAEL</t>
  </si>
  <si>
    <t>clement</t>
  </si>
  <si>
    <t>CORNILLON</t>
  </si>
  <si>
    <t>Nathan</t>
  </si>
  <si>
    <t>Tanguy</t>
  </si>
  <si>
    <t>BOIRON</t>
  </si>
  <si>
    <t>etienne</t>
  </si>
  <si>
    <t>DAINCHE</t>
  </si>
  <si>
    <t>MATUSZCZAK</t>
  </si>
  <si>
    <t>mathias</t>
  </si>
  <si>
    <t>TABARY</t>
  </si>
  <si>
    <t>KEVIN</t>
  </si>
  <si>
    <t>SERVANT</t>
  </si>
  <si>
    <t>Raffi</t>
  </si>
  <si>
    <t>DUCHENE</t>
  </si>
  <si>
    <t>ARNAUD</t>
  </si>
  <si>
    <t>BOROT</t>
  </si>
  <si>
    <t>MATHEO</t>
  </si>
  <si>
    <t>GAVIGNIAUX</t>
  </si>
  <si>
    <t>Enzo</t>
  </si>
  <si>
    <t>LAVIROTTE</t>
  </si>
  <si>
    <t>Victor</t>
  </si>
  <si>
    <t>TITOUAN</t>
  </si>
  <si>
    <t>Benoit</t>
  </si>
  <si>
    <t>GILLES</t>
  </si>
  <si>
    <t>Marius</t>
  </si>
  <si>
    <t>C2S</t>
  </si>
  <si>
    <t>CORVEZ</t>
  </si>
  <si>
    <t>BLANC</t>
  </si>
  <si>
    <t>Max</t>
  </si>
  <si>
    <t>BREYSSE</t>
  </si>
  <si>
    <t>CHARVET</t>
  </si>
  <si>
    <t>Kyrian</t>
  </si>
  <si>
    <t>DORE</t>
  </si>
  <si>
    <t>Archibad</t>
  </si>
  <si>
    <t>KERBIQUET</t>
  </si>
  <si>
    <t>MARCOZ</t>
  </si>
  <si>
    <t>Romain-Jean</t>
  </si>
  <si>
    <t>PELLEGRINI</t>
  </si>
  <si>
    <t xml:space="preserve">SILLANS </t>
  </si>
  <si>
    <t>ab</t>
  </si>
  <si>
    <t>SOUGEY LARDIN</t>
  </si>
  <si>
    <t>Robin</t>
  </si>
  <si>
    <t>STAUSS</t>
  </si>
  <si>
    <t>MINIME FILLE</t>
  </si>
  <si>
    <t>ROUVEYROL</t>
  </si>
  <si>
    <t>Julie</t>
  </si>
  <si>
    <t>CADET GARCON</t>
  </si>
  <si>
    <t>LUPPINO</t>
  </si>
  <si>
    <t>Titouan</t>
  </si>
  <si>
    <t>TEYSSIER</t>
  </si>
  <si>
    <t>Pierre</t>
  </si>
  <si>
    <t>MONTAGNAT</t>
  </si>
  <si>
    <t>Gabin</t>
  </si>
  <si>
    <t>VARTANIAN</t>
  </si>
  <si>
    <t>Matias</t>
  </si>
  <si>
    <t>Jules</t>
  </si>
  <si>
    <t>Florentin</t>
  </si>
  <si>
    <t>PROZELLER</t>
  </si>
  <si>
    <t>Maury</t>
  </si>
  <si>
    <t>CREMIEU VTT</t>
  </si>
  <si>
    <t>Timothé</t>
  </si>
  <si>
    <t>BROUZE</t>
  </si>
  <si>
    <t>Yoann</t>
  </si>
  <si>
    <t>SAINTHON</t>
  </si>
  <si>
    <t>CADET FILLE</t>
  </si>
  <si>
    <t>Marine</t>
  </si>
  <si>
    <t>TDJV Savoie – LES ECHELLES – le 22 avril 2018</t>
  </si>
  <si>
    <t>garçon</t>
  </si>
  <si>
    <t>filles</t>
  </si>
  <si>
    <t>total</t>
  </si>
  <si>
    <t>pous</t>
  </si>
  <si>
    <t>pup</t>
  </si>
  <si>
    <t>ben</t>
  </si>
  <si>
    <t>min</t>
  </si>
  <si>
    <t>en pré-inscription</t>
  </si>
  <si>
    <t>prélicencié</t>
  </si>
  <si>
    <t>cadet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</si>
</sst>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46" fontId="0" fillId="0" borderId="17" xfId="0" applyNumberForma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34" borderId="17" xfId="0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Fill="1" applyBorder="1" applyAlignment="1" applyProtection="1">
      <alignment vertical="center"/>
      <protection hidden="1"/>
    </xf>
    <xf numFmtId="20" fontId="0" fillId="0" borderId="17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0" fillId="35" borderId="18" xfId="0" applyFont="1" applyFill="1" applyBorder="1" applyAlignment="1" applyProtection="1">
      <alignment horizontal="left" vertical="center"/>
      <protection locked="0"/>
    </xf>
    <xf numFmtId="0" fontId="6" fillId="35" borderId="18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46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46" fontId="0" fillId="0" borderId="17" xfId="0" applyNumberFormat="1" applyBorder="1" applyAlignment="1">
      <alignment/>
    </xf>
    <xf numFmtId="0" fontId="3" fillId="33" borderId="17" xfId="0" applyFont="1" applyFill="1" applyBorder="1" applyAlignment="1">
      <alignment horizontal="center"/>
    </xf>
    <xf numFmtId="46" fontId="0" fillId="0" borderId="17" xfId="0" applyNumberFormat="1" applyFont="1" applyBorder="1" applyAlignment="1">
      <alignment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1" fillId="0" borderId="18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34" borderId="0" xfId="0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6" borderId="17" xfId="0" applyFont="1" applyFill="1" applyBorder="1" applyAlignment="1">
      <alignment/>
    </xf>
    <xf numFmtId="0" fontId="3" fillId="36" borderId="17" xfId="0" applyFont="1" applyFill="1" applyBorder="1" applyAlignment="1" applyProtection="1">
      <alignment horizontal="center" vertical="center"/>
      <protection hidden="1"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 applyProtection="1">
      <alignment vertical="center"/>
      <protection hidden="1"/>
    </xf>
    <xf numFmtId="46" fontId="0" fillId="36" borderId="17" xfId="0" applyNumberFormat="1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0" fontId="0" fillId="36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1"/>
  <sheetViews>
    <sheetView zoomScalePageLayoutView="0" workbookViewId="0" topLeftCell="A1">
      <selection activeCell="B2" sqref="B2"/>
    </sheetView>
  </sheetViews>
  <sheetFormatPr defaultColWidth="11.421875" defaultRowHeight="12.75"/>
  <sheetData>
    <row r="1" spans="1:2" ht="12.75">
      <c r="A1" s="1" t="s">
        <v>0</v>
      </c>
      <c r="B1" s="1" t="s">
        <v>1</v>
      </c>
    </row>
    <row r="2" spans="1:2" ht="15.75">
      <c r="A2" s="2">
        <v>1</v>
      </c>
      <c r="B2" s="2">
        <v>150</v>
      </c>
    </row>
    <row r="3" spans="1:2" ht="15.75">
      <c r="A3" s="2">
        <v>2</v>
      </c>
      <c r="B3" s="2">
        <v>147</v>
      </c>
    </row>
    <row r="4" spans="1:2" ht="15.75">
      <c r="A4" s="2">
        <v>3</v>
      </c>
      <c r="B4" s="2">
        <v>144</v>
      </c>
    </row>
    <row r="5" spans="1:2" ht="15.75">
      <c r="A5" s="2">
        <v>4</v>
      </c>
      <c r="B5" s="2">
        <v>141</v>
      </c>
    </row>
    <row r="6" spans="1:2" ht="15.75">
      <c r="A6" s="2">
        <v>5</v>
      </c>
      <c r="B6" s="2">
        <v>138</v>
      </c>
    </row>
    <row r="7" spans="1:2" ht="15.75">
      <c r="A7" s="2">
        <v>6</v>
      </c>
      <c r="B7" s="2">
        <v>135</v>
      </c>
    </row>
    <row r="8" spans="1:2" ht="15.75">
      <c r="A8" s="2">
        <v>7</v>
      </c>
      <c r="B8" s="2">
        <v>132</v>
      </c>
    </row>
    <row r="9" spans="1:2" ht="15.75">
      <c r="A9" s="2">
        <v>8</v>
      </c>
      <c r="B9" s="2">
        <v>129</v>
      </c>
    </row>
    <row r="10" spans="1:2" ht="15.75">
      <c r="A10" s="2">
        <v>9</v>
      </c>
      <c r="B10" s="2">
        <v>126</v>
      </c>
    </row>
    <row r="11" spans="1:2" ht="15.75">
      <c r="A11" s="2">
        <v>10</v>
      </c>
      <c r="B11" s="2">
        <v>123</v>
      </c>
    </row>
    <row r="12" spans="1:2" ht="15.75">
      <c r="A12" s="2">
        <v>11</v>
      </c>
      <c r="B12" s="2">
        <v>120</v>
      </c>
    </row>
    <row r="13" spans="1:2" ht="15.75">
      <c r="A13" s="2">
        <v>12</v>
      </c>
      <c r="B13" s="2">
        <v>118</v>
      </c>
    </row>
    <row r="14" spans="1:2" ht="15.75">
      <c r="A14" s="2">
        <v>13</v>
      </c>
      <c r="B14" s="2">
        <v>116</v>
      </c>
    </row>
    <row r="15" spans="1:2" ht="15.75">
      <c r="A15" s="2">
        <v>14</v>
      </c>
      <c r="B15" s="2">
        <v>114</v>
      </c>
    </row>
    <row r="16" spans="1:2" ht="15.75">
      <c r="A16" s="2">
        <v>15</v>
      </c>
      <c r="B16" s="2">
        <v>112</v>
      </c>
    </row>
    <row r="17" spans="1:2" ht="15.75">
      <c r="A17" s="2">
        <v>16</v>
      </c>
      <c r="B17" s="2">
        <v>110</v>
      </c>
    </row>
    <row r="18" spans="1:2" ht="15.75">
      <c r="A18" s="2">
        <v>17</v>
      </c>
      <c r="B18" s="2">
        <v>108</v>
      </c>
    </row>
    <row r="19" spans="1:2" ht="15.75">
      <c r="A19" s="2">
        <v>18</v>
      </c>
      <c r="B19" s="2">
        <v>106</v>
      </c>
    </row>
    <row r="20" spans="1:2" ht="15.75">
      <c r="A20" s="2">
        <v>19</v>
      </c>
      <c r="B20" s="2">
        <v>104</v>
      </c>
    </row>
    <row r="21" spans="1:2" ht="15.75">
      <c r="A21" s="2">
        <v>20</v>
      </c>
      <c r="B21" s="2">
        <v>102</v>
      </c>
    </row>
    <row r="22" spans="1:2" ht="15.75">
      <c r="A22" s="2">
        <v>21</v>
      </c>
      <c r="B22" s="2">
        <v>100</v>
      </c>
    </row>
    <row r="23" spans="1:2" ht="15.75">
      <c r="A23" s="2">
        <v>22</v>
      </c>
      <c r="B23" s="2">
        <v>98</v>
      </c>
    </row>
    <row r="24" spans="1:2" ht="15.75">
      <c r="A24" s="2">
        <v>23</v>
      </c>
      <c r="B24" s="2">
        <v>96</v>
      </c>
    </row>
    <row r="25" spans="1:2" ht="15.75">
      <c r="A25" s="2">
        <v>24</v>
      </c>
      <c r="B25" s="2">
        <v>94</v>
      </c>
    </row>
    <row r="26" spans="1:2" ht="15.75">
      <c r="A26" s="2">
        <v>25</v>
      </c>
      <c r="B26" s="2">
        <v>92</v>
      </c>
    </row>
    <row r="27" spans="1:2" ht="15.75">
      <c r="A27" s="2">
        <v>26</v>
      </c>
      <c r="B27" s="2">
        <v>90</v>
      </c>
    </row>
    <row r="28" spans="1:2" ht="15.75">
      <c r="A28" s="2">
        <v>27</v>
      </c>
      <c r="B28" s="2">
        <v>88</v>
      </c>
    </row>
    <row r="29" spans="1:2" ht="15.75">
      <c r="A29" s="2">
        <v>28</v>
      </c>
      <c r="B29" s="2">
        <v>86</v>
      </c>
    </row>
    <row r="30" spans="1:2" ht="15.75">
      <c r="A30" s="2">
        <v>29</v>
      </c>
      <c r="B30" s="2">
        <v>84</v>
      </c>
    </row>
    <row r="31" spans="1:2" ht="15.75">
      <c r="A31" s="2">
        <v>30</v>
      </c>
      <c r="B31" s="2">
        <v>82</v>
      </c>
    </row>
    <row r="32" spans="1:2" ht="15.75">
      <c r="A32" s="2">
        <v>31</v>
      </c>
      <c r="B32" s="2">
        <v>80</v>
      </c>
    </row>
    <row r="33" spans="1:2" ht="15.75">
      <c r="A33" s="2">
        <v>32</v>
      </c>
      <c r="B33" s="2">
        <v>78</v>
      </c>
    </row>
    <row r="34" spans="1:2" ht="15.75">
      <c r="A34" s="2">
        <v>33</v>
      </c>
      <c r="B34" s="2">
        <v>76</v>
      </c>
    </row>
    <row r="35" spans="1:2" ht="15.75">
      <c r="A35" s="2">
        <v>34</v>
      </c>
      <c r="B35" s="2">
        <v>74</v>
      </c>
    </row>
    <row r="36" spans="1:2" ht="15.75">
      <c r="A36" s="2">
        <v>35</v>
      </c>
      <c r="B36" s="2">
        <v>72</v>
      </c>
    </row>
    <row r="37" spans="1:2" ht="15.75">
      <c r="A37" s="2">
        <v>36</v>
      </c>
      <c r="B37" s="2">
        <v>70</v>
      </c>
    </row>
    <row r="38" spans="1:2" ht="15.75">
      <c r="A38" s="2">
        <v>37</v>
      </c>
      <c r="B38" s="2">
        <v>68</v>
      </c>
    </row>
    <row r="39" spans="1:2" ht="15.75">
      <c r="A39" s="2">
        <v>38</v>
      </c>
      <c r="B39" s="2">
        <v>66</v>
      </c>
    </row>
    <row r="40" spans="1:2" ht="15.75">
      <c r="A40" s="2">
        <v>39</v>
      </c>
      <c r="B40" s="2">
        <v>64</v>
      </c>
    </row>
    <row r="41" spans="1:2" ht="15.75">
      <c r="A41" s="2">
        <v>40</v>
      </c>
      <c r="B41" s="2">
        <v>62</v>
      </c>
    </row>
    <row r="42" spans="1:2" ht="15.75">
      <c r="A42" s="2">
        <v>41</v>
      </c>
      <c r="B42" s="2">
        <v>60</v>
      </c>
    </row>
    <row r="43" spans="1:2" ht="15.75">
      <c r="A43" s="2">
        <v>42</v>
      </c>
      <c r="B43" s="2">
        <v>58</v>
      </c>
    </row>
    <row r="44" spans="1:2" ht="15.75">
      <c r="A44" s="2">
        <v>43</v>
      </c>
      <c r="B44" s="2">
        <v>56</v>
      </c>
    </row>
    <row r="45" spans="1:2" ht="15.75">
      <c r="A45" s="2">
        <v>44</v>
      </c>
      <c r="B45" s="2">
        <v>54</v>
      </c>
    </row>
    <row r="46" spans="1:2" ht="15.75">
      <c r="A46" s="2">
        <v>45</v>
      </c>
      <c r="B46" s="2">
        <v>52</v>
      </c>
    </row>
    <row r="47" spans="1:2" ht="15.75">
      <c r="A47" s="2">
        <v>46</v>
      </c>
      <c r="B47" s="2">
        <v>49</v>
      </c>
    </row>
    <row r="48" spans="1:2" ht="15.75">
      <c r="A48" s="2">
        <v>47</v>
      </c>
      <c r="B48" s="2">
        <v>48</v>
      </c>
    </row>
    <row r="49" spans="1:2" ht="15.75">
      <c r="A49" s="2">
        <v>48</v>
      </c>
      <c r="B49" s="2">
        <v>46</v>
      </c>
    </row>
    <row r="50" spans="1:2" ht="15.75">
      <c r="A50" s="2">
        <v>49</v>
      </c>
      <c r="B50" s="2">
        <v>44</v>
      </c>
    </row>
    <row r="51" spans="1:2" ht="15.75">
      <c r="A51" s="2">
        <v>50</v>
      </c>
      <c r="B51" s="2">
        <v>42</v>
      </c>
    </row>
    <row r="52" spans="1:2" ht="15.75">
      <c r="A52" s="2">
        <v>51</v>
      </c>
      <c r="B52" s="2">
        <v>40</v>
      </c>
    </row>
    <row r="53" spans="1:2" ht="15.75">
      <c r="A53" s="2">
        <v>52</v>
      </c>
      <c r="B53" s="2">
        <v>39</v>
      </c>
    </row>
    <row r="54" spans="1:2" ht="15.75">
      <c r="A54" s="2">
        <v>53</v>
      </c>
      <c r="B54" s="2">
        <v>38</v>
      </c>
    </row>
    <row r="55" spans="1:2" ht="15.75">
      <c r="A55" s="2">
        <v>54</v>
      </c>
      <c r="B55" s="2">
        <v>37</v>
      </c>
    </row>
    <row r="56" spans="1:2" ht="15.75">
      <c r="A56" s="2">
        <v>55</v>
      </c>
      <c r="B56" s="2">
        <v>36</v>
      </c>
    </row>
    <row r="57" spans="1:2" ht="15.75">
      <c r="A57" s="2">
        <v>56</v>
      </c>
      <c r="B57" s="2">
        <v>35</v>
      </c>
    </row>
    <row r="58" spans="1:2" ht="15.75">
      <c r="A58" s="2">
        <v>57</v>
      </c>
      <c r="B58" s="2">
        <v>34</v>
      </c>
    </row>
    <row r="59" spans="1:2" ht="15.75">
      <c r="A59" s="2">
        <v>58</v>
      </c>
      <c r="B59" s="2">
        <v>33</v>
      </c>
    </row>
    <row r="60" spans="1:2" ht="15.75">
      <c r="A60" s="2">
        <v>59</v>
      </c>
      <c r="B60" s="2">
        <v>32</v>
      </c>
    </row>
    <row r="61" spans="1:2" ht="15.75">
      <c r="A61" s="2">
        <v>60</v>
      </c>
      <c r="B61" s="2">
        <v>31</v>
      </c>
    </row>
    <row r="62" spans="1:2" ht="15.75">
      <c r="A62" s="2">
        <v>61</v>
      </c>
      <c r="B62" s="2">
        <v>30</v>
      </c>
    </row>
    <row r="63" spans="1:2" ht="15.75">
      <c r="A63" s="2">
        <v>62</v>
      </c>
      <c r="B63" s="2">
        <v>29</v>
      </c>
    </row>
    <row r="64" spans="1:2" ht="15.75">
      <c r="A64" s="2">
        <v>63</v>
      </c>
      <c r="B64" s="2">
        <v>28</v>
      </c>
    </row>
    <row r="65" spans="1:2" ht="15.75">
      <c r="A65" s="2">
        <v>64</v>
      </c>
      <c r="B65" s="2">
        <v>27</v>
      </c>
    </row>
    <row r="66" spans="1:2" ht="15.75">
      <c r="A66" s="2">
        <v>65</v>
      </c>
      <c r="B66" s="2">
        <v>26</v>
      </c>
    </row>
    <row r="67" spans="1:2" ht="15.75">
      <c r="A67" s="2">
        <v>66</v>
      </c>
      <c r="B67" s="2">
        <v>25</v>
      </c>
    </row>
    <row r="68" spans="1:2" ht="15.75">
      <c r="A68" s="2">
        <v>67</v>
      </c>
      <c r="B68" s="2">
        <v>24</v>
      </c>
    </row>
    <row r="69" spans="1:2" ht="15.75">
      <c r="A69" s="2">
        <v>68</v>
      </c>
      <c r="B69" s="2">
        <v>23</v>
      </c>
    </row>
    <row r="70" spans="1:2" ht="15.75">
      <c r="A70" s="2">
        <v>69</v>
      </c>
      <c r="B70" s="2">
        <v>22</v>
      </c>
    </row>
    <row r="71" spans="1:2" ht="15.75">
      <c r="A71" s="2">
        <v>70</v>
      </c>
      <c r="B71" s="2">
        <v>21</v>
      </c>
    </row>
    <row r="72" spans="1:2" ht="15.75">
      <c r="A72" s="2">
        <v>71</v>
      </c>
      <c r="B72" s="2">
        <v>20</v>
      </c>
    </row>
    <row r="73" spans="1:2" ht="15.75">
      <c r="A73" s="2">
        <v>72</v>
      </c>
      <c r="B73" s="2">
        <v>19</v>
      </c>
    </row>
    <row r="74" spans="1:2" ht="15.75">
      <c r="A74" s="2">
        <v>73</v>
      </c>
      <c r="B74" s="2">
        <v>18</v>
      </c>
    </row>
    <row r="75" spans="1:2" ht="15.75">
      <c r="A75" s="2">
        <v>74</v>
      </c>
      <c r="B75" s="2">
        <v>17</v>
      </c>
    </row>
    <row r="76" spans="1:2" ht="15.75">
      <c r="A76" s="2">
        <v>75</v>
      </c>
      <c r="B76" s="2">
        <v>16</v>
      </c>
    </row>
    <row r="77" spans="1:2" ht="15.75">
      <c r="A77" s="2">
        <v>76</v>
      </c>
      <c r="B77" s="2">
        <v>15</v>
      </c>
    </row>
    <row r="78" spans="1:2" ht="15.75">
      <c r="A78" s="2">
        <v>77</v>
      </c>
      <c r="B78" s="2">
        <v>14</v>
      </c>
    </row>
    <row r="79" spans="1:2" ht="15.75">
      <c r="A79" s="2">
        <v>78</v>
      </c>
      <c r="B79" s="2">
        <v>13</v>
      </c>
    </row>
    <row r="80" spans="1:2" ht="15.75">
      <c r="A80" s="2">
        <v>79</v>
      </c>
      <c r="B80" s="2">
        <v>12</v>
      </c>
    </row>
    <row r="81" spans="1:2" ht="15.75">
      <c r="A81" s="2">
        <v>80</v>
      </c>
      <c r="B81" s="2">
        <v>11</v>
      </c>
    </row>
    <row r="82" spans="1:2" ht="15.75">
      <c r="A82" s="2">
        <v>81</v>
      </c>
      <c r="B82" s="2">
        <v>10</v>
      </c>
    </row>
    <row r="83" spans="1:2" ht="15.75">
      <c r="A83" s="2">
        <v>82</v>
      </c>
      <c r="B83" s="2">
        <v>9</v>
      </c>
    </row>
    <row r="84" spans="1:2" ht="15.75">
      <c r="A84" s="2">
        <v>83</v>
      </c>
      <c r="B84" s="2">
        <v>8</v>
      </c>
    </row>
    <row r="85" spans="1:2" ht="15.75">
      <c r="A85" s="2">
        <v>84</v>
      </c>
      <c r="B85" s="2">
        <v>7</v>
      </c>
    </row>
    <row r="86" spans="1:2" ht="15.75">
      <c r="A86" s="2">
        <v>85</v>
      </c>
      <c r="B86" s="2">
        <v>6</v>
      </c>
    </row>
    <row r="87" spans="1:2" ht="15.75">
      <c r="A87" s="2">
        <v>86</v>
      </c>
      <c r="B87" s="2">
        <v>5</v>
      </c>
    </row>
    <row r="88" spans="1:2" ht="15.75">
      <c r="A88" s="2">
        <v>87</v>
      </c>
      <c r="B88" s="2">
        <v>4</v>
      </c>
    </row>
    <row r="89" spans="1:2" ht="15.75">
      <c r="A89" s="2">
        <v>88</v>
      </c>
      <c r="B89" s="2">
        <v>3</v>
      </c>
    </row>
    <row r="90" spans="1:2" ht="15.75">
      <c r="A90" s="2">
        <v>89</v>
      </c>
      <c r="B90" s="2">
        <v>2</v>
      </c>
    </row>
    <row r="91" spans="1:2" ht="15.75">
      <c r="A91" s="2">
        <v>90</v>
      </c>
      <c r="B91" s="2">
        <v>1</v>
      </c>
    </row>
    <row r="92" spans="1:2" ht="15.75">
      <c r="A92" s="2">
        <v>91</v>
      </c>
      <c r="B92" s="2">
        <v>1</v>
      </c>
    </row>
    <row r="93" spans="1:2" ht="15.75">
      <c r="A93" s="2">
        <v>92</v>
      </c>
      <c r="B93" s="2">
        <v>1</v>
      </c>
    </row>
    <row r="94" spans="1:2" ht="15.75">
      <c r="A94" s="2">
        <v>93</v>
      </c>
      <c r="B94" s="2">
        <v>1</v>
      </c>
    </row>
    <row r="95" spans="1:2" ht="15.75">
      <c r="A95" s="2">
        <v>94</v>
      </c>
      <c r="B95" s="2">
        <v>1</v>
      </c>
    </row>
    <row r="96" spans="1:2" ht="15.75">
      <c r="A96" s="2">
        <v>95</v>
      </c>
      <c r="B96" s="2">
        <v>1</v>
      </c>
    </row>
    <row r="97" spans="1:2" ht="15.75">
      <c r="A97" s="2">
        <v>96</v>
      </c>
      <c r="B97" s="2">
        <v>1</v>
      </c>
    </row>
    <row r="98" spans="1:2" ht="15.75">
      <c r="A98" s="2">
        <v>97</v>
      </c>
      <c r="B98" s="2">
        <v>1</v>
      </c>
    </row>
    <row r="99" spans="1:2" ht="15.75">
      <c r="A99" s="2">
        <v>98</v>
      </c>
      <c r="B99" s="2">
        <v>1</v>
      </c>
    </row>
    <row r="100" spans="1:2" ht="15.75">
      <c r="A100" s="2">
        <v>99</v>
      </c>
      <c r="B100" s="2">
        <v>1</v>
      </c>
    </row>
    <row r="101" spans="1:2" ht="15.75">
      <c r="A101" s="2">
        <v>100</v>
      </c>
      <c r="B101" s="2">
        <v>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F19" sqref="F19"/>
    </sheetView>
  </sheetViews>
  <sheetFormatPr defaultColWidth="11.421875" defaultRowHeight="12.75"/>
  <cols>
    <col min="1" max="1" width="3.8515625" style="0" customWidth="1"/>
    <col min="2" max="2" width="9.421875" style="0" customWidth="1"/>
    <col min="3" max="3" width="15.140625" style="0" customWidth="1"/>
    <col min="5" max="5" width="26.57421875" style="0" customWidth="1"/>
    <col min="6" max="6" width="8.421875" style="0" customWidth="1"/>
    <col min="7" max="7" width="5.8515625" style="0" customWidth="1"/>
    <col min="8" max="11" width="5.7109375" style="0" customWidth="1"/>
    <col min="12" max="12" width="5.28125" style="0" customWidth="1"/>
    <col min="13" max="13" width="9.7109375" style="0" customWidth="1"/>
    <col min="14" max="14" width="6.140625" style="0" customWidth="1"/>
    <col min="15" max="15" width="8.421875" style="0" customWidth="1"/>
    <col min="16" max="16" width="9.8515625" style="0" customWidth="1"/>
  </cols>
  <sheetData>
    <row r="1" spans="1:15" ht="15.75">
      <c r="A1" s="3"/>
      <c r="B1" s="64" t="s">
        <v>2</v>
      </c>
      <c r="C1" s="64"/>
      <c r="D1" s="64"/>
      <c r="E1" s="64"/>
      <c r="F1" s="64"/>
      <c r="G1" s="4"/>
      <c r="H1" s="4"/>
      <c r="I1" s="4"/>
      <c r="J1" s="4"/>
      <c r="K1" s="4"/>
      <c r="L1" s="4"/>
      <c r="M1" s="4"/>
      <c r="N1" s="4"/>
      <c r="O1" s="4"/>
    </row>
    <row r="3" ht="12.75">
      <c r="B3" s="5" t="s">
        <v>287</v>
      </c>
    </row>
    <row r="4" spans="6:15" ht="12.75">
      <c r="F4" s="65" t="s">
        <v>4</v>
      </c>
      <c r="G4" s="65"/>
      <c r="H4" s="65" t="s">
        <v>5</v>
      </c>
      <c r="I4" s="65"/>
      <c r="J4" s="65"/>
      <c r="K4" s="65"/>
      <c r="L4" s="65"/>
      <c r="M4" s="65"/>
      <c r="N4" s="65"/>
      <c r="O4" s="65"/>
    </row>
    <row r="5" spans="2:16" ht="33.75">
      <c r="B5" s="36" t="s">
        <v>6</v>
      </c>
      <c r="C5" s="36" t="s">
        <v>7</v>
      </c>
      <c r="D5" s="36" t="s">
        <v>8</v>
      </c>
      <c r="E5" s="37" t="s">
        <v>9</v>
      </c>
      <c r="F5" s="8" t="s">
        <v>10</v>
      </c>
      <c r="G5" s="9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1" t="s">
        <v>16</v>
      </c>
      <c r="M5" s="12" t="s">
        <v>85</v>
      </c>
      <c r="N5" s="13" t="s">
        <v>18</v>
      </c>
      <c r="O5" s="14" t="s">
        <v>19</v>
      </c>
      <c r="P5" s="15" t="s">
        <v>20</v>
      </c>
    </row>
    <row r="6" spans="1:17" s="3" customFormat="1" ht="15.75">
      <c r="A6" s="41">
        <v>1</v>
      </c>
      <c r="B6" s="58">
        <v>194</v>
      </c>
      <c r="C6" s="31" t="s">
        <v>288</v>
      </c>
      <c r="D6" s="31" t="s">
        <v>289</v>
      </c>
      <c r="E6" s="32" t="s">
        <v>34</v>
      </c>
      <c r="F6" s="19">
        <v>2</v>
      </c>
      <c r="G6" s="61">
        <v>147</v>
      </c>
      <c r="H6" s="32">
        <v>31</v>
      </c>
      <c r="I6" s="32">
        <v>30</v>
      </c>
      <c r="J6" s="32">
        <v>29</v>
      </c>
      <c r="K6" s="32">
        <v>30</v>
      </c>
      <c r="L6" s="32">
        <f aca="true" t="shared" si="0" ref="L6:L12">H6+I6+J6+K6</f>
        <v>120</v>
      </c>
      <c r="M6" s="50"/>
      <c r="N6" s="19">
        <v>1</v>
      </c>
      <c r="O6" s="61">
        <v>150</v>
      </c>
      <c r="P6" s="29">
        <f aca="true" t="shared" si="1" ref="P6:P13">G6+O6</f>
        <v>297</v>
      </c>
      <c r="Q6" s="51"/>
    </row>
    <row r="7" spans="1:17" s="3" customFormat="1" ht="15.75">
      <c r="A7" s="41">
        <v>2</v>
      </c>
      <c r="B7" s="58">
        <v>200</v>
      </c>
      <c r="C7" s="31" t="s">
        <v>290</v>
      </c>
      <c r="D7" s="31" t="s">
        <v>291</v>
      </c>
      <c r="E7" s="20" t="s">
        <v>95</v>
      </c>
      <c r="F7" s="19">
        <v>1</v>
      </c>
      <c r="G7" s="61">
        <v>150</v>
      </c>
      <c r="H7" s="32">
        <v>30</v>
      </c>
      <c r="I7" s="32">
        <v>31</v>
      </c>
      <c r="J7" s="32">
        <v>13</v>
      </c>
      <c r="K7" s="32">
        <v>31</v>
      </c>
      <c r="L7" s="32">
        <f t="shared" si="0"/>
        <v>105</v>
      </c>
      <c r="M7" s="50"/>
      <c r="N7" s="19">
        <v>2</v>
      </c>
      <c r="O7" s="61">
        <v>147</v>
      </c>
      <c r="P7" s="29">
        <f t="shared" si="1"/>
        <v>297</v>
      </c>
      <c r="Q7" s="51"/>
    </row>
    <row r="8" spans="1:17" s="3" customFormat="1" ht="15.75">
      <c r="A8" s="41">
        <v>3</v>
      </c>
      <c r="B8" s="58">
        <v>196</v>
      </c>
      <c r="C8" s="31" t="s">
        <v>292</v>
      </c>
      <c r="D8" s="31" t="s">
        <v>293</v>
      </c>
      <c r="E8" s="32" t="s">
        <v>34</v>
      </c>
      <c r="F8" s="19">
        <v>3</v>
      </c>
      <c r="G8" s="61">
        <v>144</v>
      </c>
      <c r="H8" s="32">
        <v>30</v>
      </c>
      <c r="I8" s="32">
        <v>31</v>
      </c>
      <c r="J8" s="32">
        <v>8</v>
      </c>
      <c r="K8" s="32">
        <v>29</v>
      </c>
      <c r="L8" s="32">
        <f t="shared" si="0"/>
        <v>98</v>
      </c>
      <c r="M8" s="50"/>
      <c r="N8" s="19">
        <v>4</v>
      </c>
      <c r="O8" s="61">
        <v>141</v>
      </c>
      <c r="P8" s="29">
        <f t="shared" si="1"/>
        <v>285</v>
      </c>
      <c r="Q8" s="51"/>
    </row>
    <row r="9" spans="1:17" s="3" customFormat="1" ht="15.75">
      <c r="A9" s="31">
        <v>4</v>
      </c>
      <c r="B9" s="58">
        <v>199</v>
      </c>
      <c r="C9" s="18" t="s">
        <v>294</v>
      </c>
      <c r="D9" s="18" t="s">
        <v>295</v>
      </c>
      <c r="E9" s="20" t="s">
        <v>109</v>
      </c>
      <c r="F9" s="19">
        <v>6</v>
      </c>
      <c r="G9" s="61">
        <v>135</v>
      </c>
      <c r="H9" s="32">
        <v>31</v>
      </c>
      <c r="I9" s="32">
        <v>31</v>
      </c>
      <c r="J9" s="32">
        <v>21</v>
      </c>
      <c r="K9" s="32">
        <v>18</v>
      </c>
      <c r="L9" s="32">
        <f t="shared" si="0"/>
        <v>101</v>
      </c>
      <c r="M9" s="50"/>
      <c r="N9" s="19">
        <v>3</v>
      </c>
      <c r="O9" s="61">
        <v>144</v>
      </c>
      <c r="P9" s="29">
        <f t="shared" si="1"/>
        <v>279</v>
      </c>
      <c r="Q9" s="51"/>
    </row>
    <row r="10" spans="1:17" s="3" customFormat="1" ht="15.75">
      <c r="A10" s="31">
        <v>5</v>
      </c>
      <c r="B10" s="58">
        <v>193</v>
      </c>
      <c r="C10" s="31" t="s">
        <v>219</v>
      </c>
      <c r="D10" s="31" t="s">
        <v>296</v>
      </c>
      <c r="E10" s="32" t="s">
        <v>34</v>
      </c>
      <c r="F10" s="19">
        <v>5</v>
      </c>
      <c r="G10" s="61">
        <v>138</v>
      </c>
      <c r="H10" s="32">
        <v>28</v>
      </c>
      <c r="I10" s="32">
        <v>31</v>
      </c>
      <c r="J10" s="32">
        <v>21</v>
      </c>
      <c r="K10" s="32">
        <v>8</v>
      </c>
      <c r="L10" s="32">
        <f t="shared" si="0"/>
        <v>88</v>
      </c>
      <c r="M10" s="50"/>
      <c r="N10" s="19">
        <v>6</v>
      </c>
      <c r="O10" s="61">
        <v>135</v>
      </c>
      <c r="P10" s="29">
        <f t="shared" si="1"/>
        <v>273</v>
      </c>
      <c r="Q10" s="51"/>
    </row>
    <row r="11" spans="1:16" s="3" customFormat="1" ht="15.75">
      <c r="A11" s="31">
        <v>6</v>
      </c>
      <c r="B11" s="58">
        <v>192</v>
      </c>
      <c r="C11" s="31" t="s">
        <v>219</v>
      </c>
      <c r="D11" s="31" t="s">
        <v>297</v>
      </c>
      <c r="E11" s="32" t="s">
        <v>34</v>
      </c>
      <c r="F11" s="19">
        <v>7</v>
      </c>
      <c r="G11" s="61">
        <v>132</v>
      </c>
      <c r="H11" s="32">
        <v>25</v>
      </c>
      <c r="I11" s="32">
        <v>30</v>
      </c>
      <c r="J11" s="32">
        <v>21</v>
      </c>
      <c r="K11" s="32">
        <v>17</v>
      </c>
      <c r="L11" s="32">
        <f t="shared" si="0"/>
        <v>93</v>
      </c>
      <c r="M11" s="50"/>
      <c r="N11" s="19">
        <v>5</v>
      </c>
      <c r="O11" s="61">
        <v>138</v>
      </c>
      <c r="P11" s="29">
        <f t="shared" si="1"/>
        <v>270</v>
      </c>
    </row>
    <row r="12" spans="1:16" s="3" customFormat="1" ht="15.75">
      <c r="A12" s="31">
        <v>7</v>
      </c>
      <c r="B12" s="58">
        <v>197</v>
      </c>
      <c r="C12" s="31" t="s">
        <v>298</v>
      </c>
      <c r="D12" s="31" t="s">
        <v>299</v>
      </c>
      <c r="E12" s="31" t="s">
        <v>300</v>
      </c>
      <c r="F12" s="19">
        <v>4</v>
      </c>
      <c r="G12" s="61">
        <v>141</v>
      </c>
      <c r="H12" s="32" t="s">
        <v>61</v>
      </c>
      <c r="I12" s="32"/>
      <c r="J12" s="32"/>
      <c r="K12" s="32"/>
      <c r="L12" s="32" t="e">
        <f t="shared" si="0"/>
        <v>#VALUE!</v>
      </c>
      <c r="M12" s="50"/>
      <c r="N12" s="32"/>
      <c r="O12" s="32"/>
      <c r="P12" s="29">
        <f t="shared" si="1"/>
        <v>141</v>
      </c>
    </row>
    <row r="13" spans="1:16" s="3" customFormat="1" ht="15.75">
      <c r="A13" s="31">
        <v>8</v>
      </c>
      <c r="B13" s="58">
        <v>201</v>
      </c>
      <c r="C13" s="31" t="s">
        <v>270</v>
      </c>
      <c r="D13" s="31" t="s">
        <v>38</v>
      </c>
      <c r="E13" s="32" t="s">
        <v>34</v>
      </c>
      <c r="F13" s="19">
        <v>8</v>
      </c>
      <c r="G13" s="61">
        <v>129</v>
      </c>
      <c r="H13" s="32" t="s">
        <v>61</v>
      </c>
      <c r="I13" s="32"/>
      <c r="J13" s="32"/>
      <c r="K13" s="32"/>
      <c r="L13" s="32"/>
      <c r="M13" s="50"/>
      <c r="N13" s="32"/>
      <c r="O13" s="32"/>
      <c r="P13" s="29">
        <f t="shared" si="1"/>
        <v>129</v>
      </c>
    </row>
    <row r="14" spans="1:16" s="3" customFormat="1" ht="15.75">
      <c r="A14" s="31">
        <v>9</v>
      </c>
      <c r="B14" s="58">
        <v>190</v>
      </c>
      <c r="C14" s="31" t="s">
        <v>215</v>
      </c>
      <c r="D14" s="31" t="s">
        <v>301</v>
      </c>
      <c r="E14" s="32" t="s">
        <v>34</v>
      </c>
      <c r="F14" s="32" t="s">
        <v>61</v>
      </c>
      <c r="G14" s="61"/>
      <c r="H14" s="32"/>
      <c r="I14" s="32"/>
      <c r="J14" s="32"/>
      <c r="K14" s="32"/>
      <c r="L14" s="32"/>
      <c r="M14" s="50"/>
      <c r="N14" s="32"/>
      <c r="O14" s="32"/>
      <c r="P14" s="29"/>
    </row>
    <row r="15" spans="1:16" s="3" customFormat="1" ht="15.75">
      <c r="A15" s="31">
        <v>10</v>
      </c>
      <c r="B15" s="58">
        <v>191</v>
      </c>
      <c r="C15" s="26" t="s">
        <v>302</v>
      </c>
      <c r="D15" s="26" t="s">
        <v>257</v>
      </c>
      <c r="E15" s="26" t="s">
        <v>29</v>
      </c>
      <c r="F15" s="32" t="s">
        <v>61</v>
      </c>
      <c r="G15" s="61"/>
      <c r="H15" s="32"/>
      <c r="I15" s="32"/>
      <c r="J15" s="32"/>
      <c r="K15" s="32"/>
      <c r="L15" s="32"/>
      <c r="M15" s="50"/>
      <c r="N15" s="32"/>
      <c r="O15" s="32"/>
      <c r="P15" s="29"/>
    </row>
    <row r="16" spans="1:17" s="3" customFormat="1" ht="15.75">
      <c r="A16" s="31">
        <v>11</v>
      </c>
      <c r="B16" s="58">
        <v>195</v>
      </c>
      <c r="C16" s="31" t="s">
        <v>276</v>
      </c>
      <c r="D16" s="31" t="s">
        <v>303</v>
      </c>
      <c r="E16" s="32" t="s">
        <v>34</v>
      </c>
      <c r="F16" s="32" t="s">
        <v>61</v>
      </c>
      <c r="G16" s="61"/>
      <c r="H16" s="32"/>
      <c r="I16" s="32"/>
      <c r="J16" s="32"/>
      <c r="K16" s="32"/>
      <c r="L16" s="32">
        <f>H16+I16+J16+K16</f>
        <v>0</v>
      </c>
      <c r="M16" s="50"/>
      <c r="N16" s="32"/>
      <c r="O16" s="32"/>
      <c r="P16" s="29"/>
      <c r="Q16" s="51"/>
    </row>
    <row r="17" spans="1:16" ht="12.75">
      <c r="A17" s="31">
        <v>12</v>
      </c>
      <c r="B17" s="58">
        <v>198</v>
      </c>
      <c r="C17" s="31" t="s">
        <v>304</v>
      </c>
      <c r="D17" s="31" t="s">
        <v>182</v>
      </c>
      <c r="E17" s="32" t="s">
        <v>34</v>
      </c>
      <c r="F17" s="32" t="s">
        <v>61</v>
      </c>
      <c r="G17" s="32"/>
      <c r="H17" s="32"/>
      <c r="I17" s="32"/>
      <c r="J17" s="32"/>
      <c r="K17" s="32"/>
      <c r="L17" s="32">
        <f>H17+I17+J17+K17</f>
        <v>0</v>
      </c>
      <c r="M17" s="50"/>
      <c r="N17" s="32"/>
      <c r="O17" s="32"/>
      <c r="P17" s="29"/>
    </row>
  </sheetData>
  <sheetProtection selectLockedCells="1" selectUnlockedCells="1"/>
  <mergeCells count="3">
    <mergeCell ref="B1:F1"/>
    <mergeCell ref="F4:G4"/>
    <mergeCell ref="H4:O4"/>
  </mergeCells>
  <printOptions horizontalCentered="1"/>
  <pageMargins left="0.19652777777777777" right="0.19652777777777777" top="0" bottom="0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"/>
  <sheetViews>
    <sheetView zoomScalePageLayoutView="0" workbookViewId="0" topLeftCell="A1">
      <selection activeCell="I12" sqref="I12"/>
    </sheetView>
  </sheetViews>
  <sheetFormatPr defaultColWidth="11.421875" defaultRowHeight="12.75"/>
  <cols>
    <col min="1" max="1" width="4.140625" style="0" customWidth="1"/>
    <col min="2" max="2" width="7.421875" style="0" customWidth="1"/>
    <col min="3" max="3" width="18.28125" style="0" customWidth="1"/>
    <col min="5" max="5" width="22.00390625" style="0" customWidth="1"/>
    <col min="6" max="6" width="5.8515625" style="0" customWidth="1"/>
    <col min="7" max="7" width="5.140625" style="0" customWidth="1"/>
    <col min="8" max="11" width="5.7109375" style="0" customWidth="1"/>
    <col min="12" max="12" width="5.00390625" style="0" customWidth="1"/>
    <col min="13" max="13" width="9.140625" style="0" customWidth="1"/>
    <col min="14" max="14" width="6.140625" style="0" customWidth="1"/>
    <col min="15" max="15" width="8.421875" style="0" customWidth="1"/>
    <col min="16" max="16" width="9.8515625" style="0" customWidth="1"/>
  </cols>
  <sheetData>
    <row r="1" spans="1:15" ht="15.75">
      <c r="A1" s="3"/>
      <c r="B1" s="64" t="s">
        <v>2</v>
      </c>
      <c r="C1" s="64"/>
      <c r="D1" s="64"/>
      <c r="E1" s="64"/>
      <c r="F1" s="64"/>
      <c r="G1" s="4"/>
      <c r="H1" s="4"/>
      <c r="I1" s="4"/>
      <c r="J1" s="4"/>
      <c r="K1" s="4"/>
      <c r="L1" s="4"/>
      <c r="M1" s="4"/>
      <c r="N1" s="4"/>
      <c r="O1" s="4"/>
    </row>
    <row r="3" ht="12.75">
      <c r="B3" s="5" t="s">
        <v>305</v>
      </c>
    </row>
    <row r="4" spans="6:15" ht="12.75">
      <c r="F4" s="65" t="s">
        <v>4</v>
      </c>
      <c r="G4" s="65"/>
      <c r="H4" s="65" t="s">
        <v>5</v>
      </c>
      <c r="I4" s="65"/>
      <c r="J4" s="65"/>
      <c r="K4" s="65"/>
      <c r="L4" s="65"/>
      <c r="M4" s="65"/>
      <c r="N4" s="65"/>
      <c r="O4" s="65"/>
    </row>
    <row r="5" spans="2:16" ht="33.75">
      <c r="B5" s="36" t="s">
        <v>6</v>
      </c>
      <c r="C5" s="36" t="s">
        <v>7</v>
      </c>
      <c r="D5" s="36" t="s">
        <v>8</v>
      </c>
      <c r="E5" s="37" t="s">
        <v>9</v>
      </c>
      <c r="F5" s="8" t="s">
        <v>10</v>
      </c>
      <c r="G5" s="9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1" t="s">
        <v>16</v>
      </c>
      <c r="M5" s="12" t="s">
        <v>85</v>
      </c>
      <c r="N5" s="13" t="s">
        <v>18</v>
      </c>
      <c r="O5" s="14" t="s">
        <v>19</v>
      </c>
      <c r="P5" s="15" t="s">
        <v>20</v>
      </c>
    </row>
    <row r="6" spans="1:26" s="60" customFormat="1" ht="12.75">
      <c r="A6" s="41">
        <v>1</v>
      </c>
      <c r="B6" s="58">
        <v>185</v>
      </c>
      <c r="C6" s="31" t="s">
        <v>151</v>
      </c>
      <c r="D6" s="31" t="s">
        <v>306</v>
      </c>
      <c r="E6" s="31" t="s">
        <v>34</v>
      </c>
      <c r="F6" s="32"/>
      <c r="G6" s="32">
        <f>IF('minime F'!F6,VLOOKUP('minime F'!F6,'place-point'!$A$2:$B$101,1+1),0)</f>
        <v>150</v>
      </c>
      <c r="H6" s="32">
        <v>20</v>
      </c>
      <c r="I6" s="32">
        <v>3</v>
      </c>
      <c r="J6" s="32">
        <v>21</v>
      </c>
      <c r="K6" s="32">
        <v>20</v>
      </c>
      <c r="L6" s="32">
        <f>SUM('minime F'!H6:K6)</f>
        <v>102</v>
      </c>
      <c r="M6" s="50">
        <v>0.06944444444444445</v>
      </c>
      <c r="N6" s="32">
        <v>1</v>
      </c>
      <c r="O6" s="32">
        <f>IF('minime F'!N6,VLOOKUP('minime F'!N6,'place-point'!$A$2:$B$101,1+1),0)</f>
        <v>150</v>
      </c>
      <c r="P6" s="29">
        <f>'minime F'!G6+'minime F'!O6</f>
        <v>300</v>
      </c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s="60" customFormat="1" ht="12.75">
      <c r="A7" s="41">
        <v>2</v>
      </c>
      <c r="B7" s="58"/>
      <c r="C7" s="31"/>
      <c r="D7" s="31"/>
      <c r="E7" s="31"/>
      <c r="F7" s="32"/>
      <c r="G7" s="32">
        <f>IF('minime F'!F7,VLOOKUP('minime F'!F7,'place-point'!$A$2:$B$101,1+1),0)</f>
        <v>0</v>
      </c>
      <c r="H7" s="32"/>
      <c r="I7" s="32"/>
      <c r="J7" s="32"/>
      <c r="K7" s="32"/>
      <c r="L7" s="32">
        <f>SUM('minime F'!H7:K7)</f>
        <v>0</v>
      </c>
      <c r="M7" s="50">
        <v>0</v>
      </c>
      <c r="N7" s="32"/>
      <c r="O7" s="32">
        <f>IF('minime F'!N7,VLOOKUP('minime F'!N7,'place-point'!$A$2:$B$101,1+1),0)</f>
        <v>0</v>
      </c>
      <c r="P7" s="29">
        <f>'minime F'!G7+'minime F'!O7</f>
        <v>0</v>
      </c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s="60" customFormat="1" ht="12.75">
      <c r="A8" s="41">
        <v>3</v>
      </c>
      <c r="B8" s="58"/>
      <c r="C8" s="31"/>
      <c r="D8" s="31"/>
      <c r="E8" s="31"/>
      <c r="F8" s="32"/>
      <c r="G8" s="32">
        <f>IF('minime F'!F8,VLOOKUP('minime F'!F8,'place-point'!$A$2:$B$101,1+1),0)</f>
        <v>0</v>
      </c>
      <c r="H8" s="32"/>
      <c r="I8" s="32"/>
      <c r="J8" s="32"/>
      <c r="K8" s="32"/>
      <c r="L8" s="32">
        <f>SUM('minime F'!H8:K8)</f>
        <v>0</v>
      </c>
      <c r="M8" s="50">
        <v>0</v>
      </c>
      <c r="N8" s="32"/>
      <c r="O8" s="32">
        <f>IF('minime F'!N8,VLOOKUP('minime F'!N8,'place-point'!$A$2:$B$101,1+1),0)</f>
        <v>0</v>
      </c>
      <c r="P8" s="29">
        <f>'minime F'!G8+'minime F'!O8</f>
        <v>0</v>
      </c>
      <c r="Q8" s="51"/>
      <c r="R8" s="51"/>
      <c r="S8" s="51"/>
      <c r="T8" s="51"/>
      <c r="U8" s="51"/>
      <c r="V8" s="51"/>
      <c r="W8" s="51"/>
      <c r="X8" s="51"/>
      <c r="Y8" s="51"/>
      <c r="Z8" s="51"/>
    </row>
  </sheetData>
  <sheetProtection selectLockedCells="1" selectUnlockedCells="1"/>
  <mergeCells count="3">
    <mergeCell ref="B1:F1"/>
    <mergeCell ref="F4:G4"/>
    <mergeCell ref="H4:O4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1"/>
  <sheetViews>
    <sheetView zoomScale="95" zoomScaleNormal="95" zoomScalePageLayoutView="0" workbookViewId="0" topLeftCell="A1">
      <selection activeCell="F20" sqref="F20"/>
    </sheetView>
  </sheetViews>
  <sheetFormatPr defaultColWidth="11.421875" defaultRowHeight="12.75"/>
  <sheetData>
    <row r="1" spans="1:16" ht="15.75">
      <c r="A1" s="64" t="s">
        <v>307</v>
      </c>
      <c r="B1" s="64"/>
      <c r="C1" s="64"/>
      <c r="D1" s="64"/>
      <c r="E1" s="6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4" ht="12.75">
      <c r="A3" s="1"/>
      <c r="B3" s="30" t="s">
        <v>308</v>
      </c>
      <c r="C3" s="30" t="s">
        <v>309</v>
      </c>
      <c r="D3" s="30" t="s">
        <v>310</v>
      </c>
    </row>
    <row r="4" spans="1:4" ht="12.75">
      <c r="A4" s="30" t="s">
        <v>311</v>
      </c>
      <c r="B4" s="30"/>
      <c r="C4" s="30"/>
      <c r="D4" s="30"/>
    </row>
    <row r="5" spans="1:4" ht="12.75">
      <c r="A5" s="30" t="s">
        <v>312</v>
      </c>
      <c r="B5" s="30"/>
      <c r="C5" s="30"/>
      <c r="D5" s="30"/>
    </row>
    <row r="6" spans="1:4" ht="12.75">
      <c r="A6" s="30" t="s">
        <v>313</v>
      </c>
      <c r="B6" s="30"/>
      <c r="C6" s="30"/>
      <c r="D6" s="30"/>
    </row>
    <row r="7" spans="1:4" ht="12.75">
      <c r="A7" s="30" t="s">
        <v>314</v>
      </c>
      <c r="B7" s="30"/>
      <c r="C7" s="30"/>
      <c r="D7" s="30"/>
    </row>
    <row r="8" spans="1:5" ht="12.75">
      <c r="A8" s="1"/>
      <c r="B8" s="1"/>
      <c r="C8" s="1"/>
      <c r="D8" s="62"/>
      <c r="E8" t="s">
        <v>315</v>
      </c>
    </row>
    <row r="12" spans="1:4" ht="12.75">
      <c r="A12" s="1"/>
      <c r="B12" s="30" t="s">
        <v>308</v>
      </c>
      <c r="C12" s="30" t="s">
        <v>309</v>
      </c>
      <c r="D12" s="30" t="s">
        <v>310</v>
      </c>
    </row>
    <row r="13" spans="1:4" ht="12.75">
      <c r="A13" s="1" t="s">
        <v>316</v>
      </c>
      <c r="B13" s="30">
        <v>4</v>
      </c>
      <c r="C13" s="30">
        <v>0</v>
      </c>
      <c r="D13" s="30">
        <f aca="true" t="shared" si="0" ref="D13:D18">B13+C13</f>
        <v>4</v>
      </c>
    </row>
    <row r="14" spans="1:4" ht="12.75">
      <c r="A14" s="30" t="s">
        <v>311</v>
      </c>
      <c r="B14" s="30">
        <v>18</v>
      </c>
      <c r="C14" s="30">
        <v>2</v>
      </c>
      <c r="D14" s="30">
        <f t="shared" si="0"/>
        <v>20</v>
      </c>
    </row>
    <row r="15" spans="1:4" ht="12.75">
      <c r="A15" s="30" t="s">
        <v>312</v>
      </c>
      <c r="B15" s="30">
        <v>16</v>
      </c>
      <c r="C15" s="30">
        <v>3</v>
      </c>
      <c r="D15" s="30">
        <f t="shared" si="0"/>
        <v>19</v>
      </c>
    </row>
    <row r="16" spans="1:4" ht="12.75">
      <c r="A16" s="30" t="s">
        <v>313</v>
      </c>
      <c r="B16" s="30">
        <v>39</v>
      </c>
      <c r="C16" s="30">
        <v>5</v>
      </c>
      <c r="D16" s="30">
        <f t="shared" si="0"/>
        <v>44</v>
      </c>
    </row>
    <row r="17" spans="1:4" ht="12.75">
      <c r="A17" s="30" t="s">
        <v>314</v>
      </c>
      <c r="B17" s="30">
        <v>22</v>
      </c>
      <c r="C17" s="30">
        <v>1</v>
      </c>
      <c r="D17" s="30">
        <f t="shared" si="0"/>
        <v>23</v>
      </c>
    </row>
    <row r="18" spans="1:4" ht="12.75">
      <c r="A18" s="30" t="s">
        <v>317</v>
      </c>
      <c r="B18" s="30">
        <v>8</v>
      </c>
      <c r="C18" s="30">
        <v>1</v>
      </c>
      <c r="D18" s="30">
        <f t="shared" si="0"/>
        <v>9</v>
      </c>
    </row>
    <row r="19" spans="1:4" ht="12.75">
      <c r="A19" s="1"/>
      <c r="B19" s="1"/>
      <c r="C19" s="1"/>
      <c r="D19" s="62">
        <f>D13+D14+D15+D16+D17+D18</f>
        <v>119</v>
      </c>
    </row>
    <row r="21" ht="12.75">
      <c r="D21" s="63"/>
    </row>
  </sheetData>
  <sheetProtection selectLockedCells="1" selectUnlockedCells="1"/>
  <mergeCells count="1">
    <mergeCell ref="A1:E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3">
      <selection activeCell="A1" sqref="A1"/>
    </sheetView>
  </sheetViews>
  <sheetFormatPr defaultColWidth="11.421875" defaultRowHeight="12.75"/>
  <cols>
    <col min="1" max="1" width="3.8515625" style="1" customWidth="1"/>
    <col min="2" max="2" width="6.7109375" style="0" customWidth="1"/>
    <col min="3" max="3" width="21.8515625" style="0" customWidth="1"/>
    <col min="4" max="4" width="9.57421875" style="0" customWidth="1"/>
    <col min="5" max="5" width="26.57421875" style="0" customWidth="1"/>
    <col min="6" max="6" width="7.7109375" style="0" customWidth="1"/>
    <col min="7" max="7" width="5.140625" style="0" customWidth="1"/>
    <col min="8" max="8" width="7.421875" style="1" customWidth="1"/>
    <col min="9" max="11" width="6.140625" style="1" customWidth="1"/>
    <col min="12" max="12" width="4.8515625" style="0" customWidth="1"/>
    <col min="13" max="13" width="11.8515625" style="0" customWidth="1"/>
    <col min="14" max="14" width="6.140625" style="0" customWidth="1"/>
    <col min="15" max="15" width="8.421875" style="0" customWidth="1"/>
    <col min="16" max="16" width="9.8515625" style="0" customWidth="1"/>
  </cols>
  <sheetData>
    <row r="1" spans="1:15" ht="15.75">
      <c r="A1" s="3"/>
      <c r="B1" s="64" t="s">
        <v>2</v>
      </c>
      <c r="C1" s="64"/>
      <c r="D1" s="64"/>
      <c r="E1" s="64"/>
      <c r="F1" s="64"/>
      <c r="G1" s="4"/>
      <c r="H1" s="4"/>
      <c r="I1" s="4"/>
      <c r="J1" s="4"/>
      <c r="K1" s="4"/>
      <c r="L1" s="4"/>
      <c r="M1" s="4"/>
      <c r="N1" s="4"/>
      <c r="O1" s="4"/>
    </row>
    <row r="3" ht="12.75">
      <c r="B3" s="5" t="s">
        <v>3</v>
      </c>
    </row>
    <row r="4" spans="6:15" ht="12.75">
      <c r="F4" s="65" t="s">
        <v>4</v>
      </c>
      <c r="G4" s="65"/>
      <c r="H4" s="65" t="s">
        <v>5</v>
      </c>
      <c r="I4" s="65"/>
      <c r="J4" s="65"/>
      <c r="K4" s="65"/>
      <c r="L4" s="65"/>
      <c r="M4" s="65"/>
      <c r="N4" s="65"/>
      <c r="O4" s="65"/>
    </row>
    <row r="5" spans="2:16" ht="33.75">
      <c r="B5" s="6" t="s">
        <v>6</v>
      </c>
      <c r="C5" s="6" t="s">
        <v>7</v>
      </c>
      <c r="D5" s="6" t="s">
        <v>8</v>
      </c>
      <c r="E5" s="7" t="s">
        <v>9</v>
      </c>
      <c r="F5" s="8" t="s">
        <v>10</v>
      </c>
      <c r="G5" s="9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1" t="s">
        <v>16</v>
      </c>
      <c r="M5" s="12" t="s">
        <v>17</v>
      </c>
      <c r="N5" s="13" t="s">
        <v>18</v>
      </c>
      <c r="O5" s="14" t="s">
        <v>19</v>
      </c>
      <c r="P5" s="15" t="s">
        <v>20</v>
      </c>
    </row>
    <row r="6" spans="1:16" s="25" customFormat="1" ht="15.75">
      <c r="A6" s="16">
        <v>1</v>
      </c>
      <c r="B6" s="17">
        <v>11</v>
      </c>
      <c r="C6" s="18" t="s">
        <v>21</v>
      </c>
      <c r="D6" s="19" t="s">
        <v>22</v>
      </c>
      <c r="E6" s="20" t="s">
        <v>23</v>
      </c>
      <c r="F6" s="21">
        <v>2</v>
      </c>
      <c r="G6" s="21">
        <f>IF('poussin G'!F6,VLOOKUP('poussin G'!F6,'place-point'!$A$2:$B$101,1+1),0)</f>
        <v>147</v>
      </c>
      <c r="H6" s="22">
        <v>31</v>
      </c>
      <c r="I6" s="22">
        <v>31</v>
      </c>
      <c r="J6" s="22">
        <v>31</v>
      </c>
      <c r="K6" s="22">
        <v>31</v>
      </c>
      <c r="L6" s="21">
        <f>SUM('poussin G'!H6:K6)</f>
        <v>124</v>
      </c>
      <c r="M6" s="23"/>
      <c r="N6" s="21">
        <v>1</v>
      </c>
      <c r="O6" s="21">
        <f>IF('poussin G'!N6,VLOOKUP('poussin G'!N6,'place-point'!$A$2:$B$101,1+1),0)</f>
        <v>150</v>
      </c>
      <c r="P6" s="24">
        <f>'poussin G'!G6+'poussin G'!O6</f>
        <v>297</v>
      </c>
    </row>
    <row r="7" spans="1:16" s="25" customFormat="1" ht="15.75">
      <c r="A7" s="16">
        <v>2</v>
      </c>
      <c r="B7" s="17">
        <v>18</v>
      </c>
      <c r="C7" s="26" t="s">
        <v>24</v>
      </c>
      <c r="D7" s="26" t="s">
        <v>25</v>
      </c>
      <c r="E7" s="18" t="s">
        <v>26</v>
      </c>
      <c r="F7" s="27">
        <v>3</v>
      </c>
      <c r="G7" s="27">
        <f>IF('poussin G'!F7,VLOOKUP('poussin G'!F7,'place-point'!$A$2:$B$101,1+1),0)</f>
        <v>144</v>
      </c>
      <c r="H7" s="28">
        <v>31</v>
      </c>
      <c r="I7" s="28">
        <v>31</v>
      </c>
      <c r="J7" s="28">
        <v>17</v>
      </c>
      <c r="K7" s="28">
        <v>30</v>
      </c>
      <c r="L7" s="27">
        <f>SUM('poussin G'!H7:K7)</f>
        <v>109</v>
      </c>
      <c r="M7" s="23"/>
      <c r="N7" s="21">
        <v>4</v>
      </c>
      <c r="O7" s="27">
        <f>IF('poussin G'!N7,VLOOKUP('poussin G'!N7,'place-point'!$A$2:$B$101,1+1),0)</f>
        <v>141</v>
      </c>
      <c r="P7" s="29">
        <f>'poussin G'!G7+'poussin G'!O7</f>
        <v>285</v>
      </c>
    </row>
    <row r="8" spans="1:16" s="25" customFormat="1" ht="19.5" customHeight="1">
      <c r="A8" s="16">
        <v>3</v>
      </c>
      <c r="B8" s="17">
        <v>25</v>
      </c>
      <c r="C8" s="26" t="s">
        <v>27</v>
      </c>
      <c r="D8" s="26" t="s">
        <v>28</v>
      </c>
      <c r="E8" s="26" t="s">
        <v>29</v>
      </c>
      <c r="F8" s="27">
        <v>8</v>
      </c>
      <c r="G8" s="27">
        <f>IF('poussin G'!F8,VLOOKUP('poussin G'!F8,'place-point'!$A$2:$B$101,1+1),0)</f>
        <v>129</v>
      </c>
      <c r="H8" s="28">
        <v>31</v>
      </c>
      <c r="I8" s="28">
        <v>31</v>
      </c>
      <c r="J8" s="28">
        <v>18</v>
      </c>
      <c r="K8" s="28">
        <v>31</v>
      </c>
      <c r="L8" s="27">
        <f>SUM('poussin G'!H8:K8)</f>
        <v>111</v>
      </c>
      <c r="M8" s="23"/>
      <c r="N8" s="27">
        <v>2</v>
      </c>
      <c r="O8" s="27">
        <f>IF('poussin G'!N8,VLOOKUP('poussin G'!N8,'place-point'!$A$2:$B$101,1+1),0)</f>
        <v>147</v>
      </c>
      <c r="P8" s="29">
        <f>'poussin G'!G8+'poussin G'!O8</f>
        <v>276</v>
      </c>
    </row>
    <row r="9" spans="1:16" ht="15.75">
      <c r="A9" s="30">
        <v>4</v>
      </c>
      <c r="B9" s="17">
        <v>6</v>
      </c>
      <c r="C9" s="31" t="s">
        <v>30</v>
      </c>
      <c r="D9" s="32" t="s">
        <v>31</v>
      </c>
      <c r="E9" s="20" t="s">
        <v>23</v>
      </c>
      <c r="F9" s="19">
        <v>1</v>
      </c>
      <c r="G9" s="19">
        <f>IF('poussin G'!F9,VLOOKUP('poussin G'!F9,'place-point'!$A$2:$B$101,1+1),0)</f>
        <v>150</v>
      </c>
      <c r="H9" s="33">
        <v>31</v>
      </c>
      <c r="I9" s="33">
        <v>31</v>
      </c>
      <c r="J9" s="33">
        <v>8</v>
      </c>
      <c r="K9" s="33">
        <v>31</v>
      </c>
      <c r="L9" s="19">
        <f>SUM('poussin G'!H9:K9)</f>
        <v>101</v>
      </c>
      <c r="M9" s="19">
        <v>15</v>
      </c>
      <c r="N9" s="19">
        <v>9</v>
      </c>
      <c r="O9" s="19">
        <f>IF('poussin G'!N9,VLOOKUP('poussin G'!N9,'place-point'!$A$2:$B$101,1+1),0)</f>
        <v>126</v>
      </c>
      <c r="P9" s="24">
        <f>'poussin G'!G9+'poussin G'!O9</f>
        <v>276</v>
      </c>
    </row>
    <row r="10" spans="1:16" ht="15.75">
      <c r="A10" s="30">
        <v>5</v>
      </c>
      <c r="B10" s="17">
        <v>24</v>
      </c>
      <c r="C10" s="20" t="s">
        <v>32</v>
      </c>
      <c r="D10" s="20" t="s">
        <v>33</v>
      </c>
      <c r="E10" s="32" t="s">
        <v>34</v>
      </c>
      <c r="F10" s="27">
        <v>4</v>
      </c>
      <c r="G10" s="27">
        <f>IF('poussin G'!F10,VLOOKUP('poussin G'!F10,'place-point'!$A$2:$B$101,1+1),0)</f>
        <v>141</v>
      </c>
      <c r="H10" s="28">
        <v>31</v>
      </c>
      <c r="I10" s="28">
        <v>31</v>
      </c>
      <c r="J10" s="28">
        <v>21</v>
      </c>
      <c r="K10" s="28">
        <v>18</v>
      </c>
      <c r="L10" s="27">
        <f>SUM('poussin G'!H10:K10)</f>
        <v>101</v>
      </c>
      <c r="M10" s="19">
        <v>16</v>
      </c>
      <c r="N10" s="27">
        <v>8</v>
      </c>
      <c r="O10" s="27">
        <f>IF('poussin G'!N10,VLOOKUP('poussin G'!N10,'place-point'!$A$2:$B$101,1+1),0)</f>
        <v>129</v>
      </c>
      <c r="P10" s="29">
        <f>'poussin G'!G10+'poussin G'!O10</f>
        <v>270</v>
      </c>
    </row>
    <row r="11" spans="1:16" ht="15.75">
      <c r="A11" s="30">
        <v>6</v>
      </c>
      <c r="B11" s="17">
        <v>23</v>
      </c>
      <c r="C11" s="20" t="s">
        <v>35</v>
      </c>
      <c r="D11" s="20" t="s">
        <v>36</v>
      </c>
      <c r="E11" s="20" t="s">
        <v>23</v>
      </c>
      <c r="F11" s="27">
        <v>10</v>
      </c>
      <c r="G11" s="27">
        <f>IF('poussin G'!F11,VLOOKUP('poussin G'!F11,'place-point'!$A$2:$B$101,1+1),0)</f>
        <v>123</v>
      </c>
      <c r="H11" s="28">
        <v>31</v>
      </c>
      <c r="I11" s="28">
        <v>25</v>
      </c>
      <c r="J11" s="28">
        <v>29</v>
      </c>
      <c r="K11" s="28">
        <v>21</v>
      </c>
      <c r="L11" s="27">
        <f>SUM('poussin G'!H11:K11)</f>
        <v>106</v>
      </c>
      <c r="M11" s="23"/>
      <c r="N11" s="27">
        <v>5</v>
      </c>
      <c r="O11" s="27">
        <f>IF('poussin G'!N11,VLOOKUP('poussin G'!N11,'place-point'!$A$2:$B$101,1+1),0)</f>
        <v>138</v>
      </c>
      <c r="P11" s="29">
        <f>'poussin G'!G11+'poussin G'!O11</f>
        <v>261</v>
      </c>
    </row>
    <row r="12" spans="1:16" ht="15.75">
      <c r="A12" s="30">
        <v>7</v>
      </c>
      <c r="B12" s="17">
        <v>22</v>
      </c>
      <c r="C12" s="20" t="s">
        <v>37</v>
      </c>
      <c r="D12" s="20" t="s">
        <v>38</v>
      </c>
      <c r="E12" s="20" t="s">
        <v>23</v>
      </c>
      <c r="F12" s="27">
        <v>14</v>
      </c>
      <c r="G12" s="27">
        <f>IF('poussin G'!F12,VLOOKUP('poussin G'!F12,'place-point'!$A$2:$B$101,1+1),0)</f>
        <v>114</v>
      </c>
      <c r="H12" s="28">
        <v>31</v>
      </c>
      <c r="I12" s="28">
        <v>31</v>
      </c>
      <c r="J12" s="28">
        <v>29</v>
      </c>
      <c r="K12" s="28">
        <v>19</v>
      </c>
      <c r="L12" s="27">
        <f>SUM('poussin G'!H12:K12)</f>
        <v>110</v>
      </c>
      <c r="M12" s="23"/>
      <c r="N12" s="27">
        <v>3</v>
      </c>
      <c r="O12" s="27">
        <f>IF('poussin G'!N12,VLOOKUP('poussin G'!N12,'place-point'!$A$2:$B$101,1+1),0)</f>
        <v>144</v>
      </c>
      <c r="P12" s="29">
        <f>'poussin G'!G12+'poussin G'!O12</f>
        <v>258</v>
      </c>
    </row>
    <row r="13" spans="1:16" ht="15.75">
      <c r="A13" s="30">
        <v>8</v>
      </c>
      <c r="B13" s="17">
        <v>15</v>
      </c>
      <c r="C13" s="26" t="s">
        <v>39</v>
      </c>
      <c r="D13" s="26" t="s">
        <v>40</v>
      </c>
      <c r="E13" s="26" t="s">
        <v>29</v>
      </c>
      <c r="F13" s="27">
        <v>9</v>
      </c>
      <c r="G13" s="27">
        <f>IF('poussin G'!F13,VLOOKUP('poussin G'!F13,'place-point'!$A$2:$B$101,1+1),0)</f>
        <v>126</v>
      </c>
      <c r="H13" s="28">
        <v>31</v>
      </c>
      <c r="I13" s="28">
        <v>31</v>
      </c>
      <c r="J13" s="28">
        <v>18</v>
      </c>
      <c r="K13" s="28">
        <v>21</v>
      </c>
      <c r="L13" s="27">
        <f>SUM('poussin G'!H13:K13)</f>
        <v>101</v>
      </c>
      <c r="M13" s="19">
        <v>17</v>
      </c>
      <c r="N13" s="27">
        <v>7</v>
      </c>
      <c r="O13" s="27">
        <f>IF('poussin G'!N13,VLOOKUP('poussin G'!N13,'place-point'!$A$2:$B$101,1+1),0)</f>
        <v>132</v>
      </c>
      <c r="P13" s="29">
        <f>'poussin G'!G13+'poussin G'!O13</f>
        <v>258</v>
      </c>
    </row>
    <row r="14" spans="1:16" ht="15.75">
      <c r="A14" s="30">
        <v>9</v>
      </c>
      <c r="B14" s="17">
        <v>27</v>
      </c>
      <c r="C14" s="20" t="s">
        <v>41</v>
      </c>
      <c r="D14" s="20" t="s">
        <v>42</v>
      </c>
      <c r="E14" s="32" t="s">
        <v>34</v>
      </c>
      <c r="F14" s="27">
        <v>11</v>
      </c>
      <c r="G14" s="27">
        <f>IF('poussin G'!F14,VLOOKUP('poussin G'!F14,'place-point'!$A$2:$B$101,1+1),0)</f>
        <v>120</v>
      </c>
      <c r="H14" s="28">
        <v>31</v>
      </c>
      <c r="I14" s="28">
        <v>31</v>
      </c>
      <c r="J14" s="28">
        <v>21</v>
      </c>
      <c r="K14" s="28">
        <v>21</v>
      </c>
      <c r="L14" s="27">
        <f>SUM('poussin G'!H14:K14)</f>
        <v>104</v>
      </c>
      <c r="M14" s="23"/>
      <c r="N14" s="27">
        <v>6</v>
      </c>
      <c r="O14" s="27">
        <f>IF('poussin G'!N14,VLOOKUP('poussin G'!N14,'place-point'!$A$2:$B$101,1+1),0)</f>
        <v>135</v>
      </c>
      <c r="P14" s="29">
        <f>'poussin G'!G14+'poussin G'!O14</f>
        <v>255</v>
      </c>
    </row>
    <row r="15" spans="1:16" ht="15.75">
      <c r="A15" s="30">
        <v>10</v>
      </c>
      <c r="B15" s="17">
        <v>19</v>
      </c>
      <c r="C15" s="20" t="s">
        <v>43</v>
      </c>
      <c r="D15" s="20" t="s">
        <v>44</v>
      </c>
      <c r="E15" s="32" t="s">
        <v>34</v>
      </c>
      <c r="F15" s="27">
        <v>7</v>
      </c>
      <c r="G15" s="27">
        <f>IF('poussin G'!F15,VLOOKUP('poussin G'!F15,'place-point'!$A$2:$B$101,1+1),0)</f>
        <v>132</v>
      </c>
      <c r="H15" s="28">
        <v>24</v>
      </c>
      <c r="I15" s="28">
        <v>31</v>
      </c>
      <c r="J15" s="28">
        <v>21</v>
      </c>
      <c r="K15" s="28">
        <v>21</v>
      </c>
      <c r="L15" s="27">
        <f>SUM('poussin G'!H15:K15)</f>
        <v>97</v>
      </c>
      <c r="M15" s="23"/>
      <c r="N15" s="27">
        <v>10</v>
      </c>
      <c r="O15" s="27">
        <f>IF('poussin G'!N15,VLOOKUP('poussin G'!N15,'place-point'!$A$2:$B$101,1+1),0)</f>
        <v>123</v>
      </c>
      <c r="P15" s="29">
        <f>'poussin G'!G15+'poussin G'!O15</f>
        <v>255</v>
      </c>
    </row>
    <row r="16" spans="1:16" ht="15.75">
      <c r="A16" s="30">
        <v>11</v>
      </c>
      <c r="B16" s="17">
        <v>26</v>
      </c>
      <c r="C16" s="20" t="s">
        <v>45</v>
      </c>
      <c r="D16" s="20" t="s">
        <v>46</v>
      </c>
      <c r="E16" s="32" t="s">
        <v>34</v>
      </c>
      <c r="F16" s="27">
        <v>5</v>
      </c>
      <c r="G16" s="27">
        <f>IF('poussin G'!F16,VLOOKUP('poussin G'!F16,'place-point'!$A$2:$B$101,1+1),0)</f>
        <v>138</v>
      </c>
      <c r="H16" s="28">
        <v>31</v>
      </c>
      <c r="I16" s="28">
        <v>31</v>
      </c>
      <c r="J16" s="28">
        <v>8</v>
      </c>
      <c r="K16" s="28">
        <v>19</v>
      </c>
      <c r="L16" s="27">
        <f>SUM('poussin G'!H16:K16)</f>
        <v>89</v>
      </c>
      <c r="M16" s="23"/>
      <c r="N16" s="27">
        <v>13</v>
      </c>
      <c r="O16" s="27">
        <f>IF('poussin G'!N16,VLOOKUP('poussin G'!N16,'place-point'!$A$2:$B$101,1+1),0)</f>
        <v>116</v>
      </c>
      <c r="P16" s="29">
        <f>'poussin G'!G16+'poussin G'!O16</f>
        <v>254</v>
      </c>
    </row>
    <row r="17" spans="1:16" ht="15.75">
      <c r="A17" s="30">
        <v>12</v>
      </c>
      <c r="B17" s="17">
        <v>12</v>
      </c>
      <c r="C17" s="20" t="s">
        <v>47</v>
      </c>
      <c r="D17" s="20" t="s">
        <v>48</v>
      </c>
      <c r="E17" s="32" t="s">
        <v>34</v>
      </c>
      <c r="F17" s="21">
        <v>6</v>
      </c>
      <c r="G17" s="21">
        <f>IF('poussin G'!F17,VLOOKUP('poussin G'!F17,'place-point'!$A$2:$B$101,1+1),0)</f>
        <v>135</v>
      </c>
      <c r="H17" s="22">
        <v>31</v>
      </c>
      <c r="I17" s="22">
        <v>31</v>
      </c>
      <c r="J17" s="22">
        <v>8</v>
      </c>
      <c r="K17" s="22">
        <v>20</v>
      </c>
      <c r="L17" s="21">
        <f>SUM('poussin G'!H17:K17)</f>
        <v>90</v>
      </c>
      <c r="M17" s="23"/>
      <c r="N17" s="21">
        <v>12</v>
      </c>
      <c r="O17" s="21">
        <f>IF('poussin G'!N17,VLOOKUP('poussin G'!N17,'place-point'!$A$2:$B$101,1+1),0)</f>
        <v>118</v>
      </c>
      <c r="P17" s="24">
        <f>'poussin G'!G17+'poussin G'!O17</f>
        <v>253</v>
      </c>
    </row>
    <row r="18" spans="1:16" ht="15.75">
      <c r="A18" s="30">
        <v>13</v>
      </c>
      <c r="B18" s="17">
        <v>20</v>
      </c>
      <c r="C18" s="26" t="s">
        <v>49</v>
      </c>
      <c r="D18" s="26" t="s">
        <v>50</v>
      </c>
      <c r="E18" s="26" t="s">
        <v>29</v>
      </c>
      <c r="F18" s="27">
        <v>15</v>
      </c>
      <c r="G18" s="27">
        <f>IF('poussin G'!F18,VLOOKUP('poussin G'!F18,'place-point'!$A$2:$B$101,1+1),0)</f>
        <v>112</v>
      </c>
      <c r="H18" s="28">
        <v>31</v>
      </c>
      <c r="I18" s="28">
        <v>31</v>
      </c>
      <c r="J18" s="28">
        <v>21</v>
      </c>
      <c r="K18" s="28">
        <v>8</v>
      </c>
      <c r="L18" s="27">
        <f>SUM('poussin G'!H18:K18)</f>
        <v>91</v>
      </c>
      <c r="M18" s="23"/>
      <c r="N18" s="27">
        <v>11</v>
      </c>
      <c r="O18" s="27">
        <f>IF('poussin G'!N18,VLOOKUP('poussin G'!N18,'place-point'!$A$2:$B$101,1+1),0)</f>
        <v>120</v>
      </c>
      <c r="P18" s="29">
        <f>'poussin G'!G18+'poussin G'!O18</f>
        <v>232</v>
      </c>
    </row>
    <row r="19" spans="1:16" ht="15.75">
      <c r="A19" s="30">
        <v>14</v>
      </c>
      <c r="B19" s="17">
        <v>17</v>
      </c>
      <c r="C19" s="18" t="s">
        <v>51</v>
      </c>
      <c r="D19" s="19" t="s">
        <v>52</v>
      </c>
      <c r="E19" s="20" t="s">
        <v>23</v>
      </c>
      <c r="F19" s="27">
        <v>13</v>
      </c>
      <c r="G19" s="27">
        <f>IF('poussin G'!F19,VLOOKUP('poussin G'!F19,'place-point'!$A$2:$B$101,1+1),0)</f>
        <v>116</v>
      </c>
      <c r="H19" s="28">
        <v>31</v>
      </c>
      <c r="I19" s="28">
        <v>31</v>
      </c>
      <c r="J19" s="28">
        <v>8</v>
      </c>
      <c r="K19" s="28">
        <v>18</v>
      </c>
      <c r="L19" s="27">
        <f>SUM('poussin G'!H19:K19)</f>
        <v>88</v>
      </c>
      <c r="M19" s="23"/>
      <c r="N19" s="27">
        <v>14</v>
      </c>
      <c r="O19" s="27">
        <f>IF('poussin G'!N19,VLOOKUP('poussin G'!N19,'place-point'!$A$2:$B$101,1+1),0)</f>
        <v>114</v>
      </c>
      <c r="P19" s="29">
        <f>'poussin G'!G19+'poussin G'!O19</f>
        <v>230</v>
      </c>
    </row>
    <row r="20" spans="1:16" ht="15.75">
      <c r="A20" s="30">
        <v>15</v>
      </c>
      <c r="B20" s="17">
        <v>8</v>
      </c>
      <c r="C20" s="31" t="s">
        <v>53</v>
      </c>
      <c r="D20" s="31" t="s">
        <v>54</v>
      </c>
      <c r="E20" s="32" t="s">
        <v>34</v>
      </c>
      <c r="F20" s="27">
        <v>12</v>
      </c>
      <c r="G20" s="27">
        <f>IF('poussin G'!F20,VLOOKUP('poussin G'!F20,'place-point'!$A$2:$B$101,1+1),0)</f>
        <v>118</v>
      </c>
      <c r="H20" s="28">
        <v>31</v>
      </c>
      <c r="I20" s="28">
        <v>31</v>
      </c>
      <c r="J20" s="28">
        <v>8</v>
      </c>
      <c r="K20" s="28">
        <v>8</v>
      </c>
      <c r="L20" s="27">
        <f>SUM('poussin G'!H20:K20)</f>
        <v>78</v>
      </c>
      <c r="M20" s="23"/>
      <c r="N20" s="27">
        <v>15</v>
      </c>
      <c r="O20" s="27">
        <f>IF('poussin G'!N20,VLOOKUP('poussin G'!N20,'place-point'!$A$2:$B$101,1+1),0)</f>
        <v>112</v>
      </c>
      <c r="P20" s="29">
        <f>'poussin G'!G20+'poussin G'!O20</f>
        <v>230</v>
      </c>
    </row>
    <row r="21" spans="1:16" ht="15.75">
      <c r="A21" s="30">
        <v>16</v>
      </c>
      <c r="B21" s="17">
        <v>9</v>
      </c>
      <c r="C21" s="31" t="s">
        <v>55</v>
      </c>
      <c r="D21" s="31" t="s">
        <v>56</v>
      </c>
      <c r="E21" s="32" t="s">
        <v>34</v>
      </c>
      <c r="F21" s="21">
        <v>17</v>
      </c>
      <c r="G21" s="21">
        <f>IF('poussin G'!F21,VLOOKUP('poussin G'!F21,'place-point'!$A$2:$B$101,1+1),0)</f>
        <v>108</v>
      </c>
      <c r="H21" s="22">
        <v>18</v>
      </c>
      <c r="I21" s="22">
        <v>31</v>
      </c>
      <c r="J21" s="22">
        <v>15</v>
      </c>
      <c r="K21" s="22">
        <v>8</v>
      </c>
      <c r="L21" s="21">
        <f>SUM('poussin G'!H21:K21)</f>
        <v>72</v>
      </c>
      <c r="M21" s="23"/>
      <c r="N21" s="21">
        <v>16</v>
      </c>
      <c r="O21" s="21">
        <f>IF('poussin G'!N21,VLOOKUP('poussin G'!N21,'place-point'!$A$2:$B$101,1+1),0)</f>
        <v>110</v>
      </c>
      <c r="P21" s="24">
        <f>'poussin G'!G21+'poussin G'!O21</f>
        <v>218</v>
      </c>
    </row>
    <row r="22" spans="1:16" ht="15.75">
      <c r="A22" s="30">
        <v>17</v>
      </c>
      <c r="B22" s="17">
        <v>21</v>
      </c>
      <c r="C22" s="26" t="s">
        <v>57</v>
      </c>
      <c r="D22" s="26" t="s">
        <v>58</v>
      </c>
      <c r="E22" s="26" t="s">
        <v>29</v>
      </c>
      <c r="F22" s="27">
        <v>16</v>
      </c>
      <c r="G22" s="27">
        <f>IF('poussin G'!F22,VLOOKUP('poussin G'!F22,'place-point'!$A$2:$B$101,1+1),0)</f>
        <v>110</v>
      </c>
      <c r="H22" s="28">
        <v>3</v>
      </c>
      <c r="I22" s="28">
        <v>20</v>
      </c>
      <c r="J22" s="28">
        <v>8</v>
      </c>
      <c r="K22" s="28">
        <v>8</v>
      </c>
      <c r="L22" s="27">
        <f>SUM('poussin G'!H22:K22)</f>
        <v>39</v>
      </c>
      <c r="M22" s="23"/>
      <c r="N22" s="27">
        <v>17</v>
      </c>
      <c r="O22" s="27">
        <f>IF('poussin G'!N22,VLOOKUP('poussin G'!N22,'place-point'!$A$2:$B$101,1+1),0)</f>
        <v>108</v>
      </c>
      <c r="P22" s="29">
        <f>'poussin G'!G22+'poussin G'!O22</f>
        <v>218</v>
      </c>
    </row>
    <row r="23" spans="1:16" ht="15.75">
      <c r="A23" s="30">
        <v>18</v>
      </c>
      <c r="B23" s="17">
        <v>10</v>
      </c>
      <c r="C23" s="20" t="s">
        <v>59</v>
      </c>
      <c r="D23" s="20" t="s">
        <v>60</v>
      </c>
      <c r="E23" s="32" t="s">
        <v>34</v>
      </c>
      <c r="F23" s="27" t="s">
        <v>61</v>
      </c>
      <c r="G23" s="27" t="e">
        <f>IF('poussin G'!F23,VLOOKUP('poussin G'!F23,'place-point'!$A$2:$B$101,1+1),0)</f>
        <v>#VALUE!</v>
      </c>
      <c r="H23" s="22">
        <v>31</v>
      </c>
      <c r="I23" s="22" t="s">
        <v>61</v>
      </c>
      <c r="J23" s="22" t="s">
        <v>61</v>
      </c>
      <c r="K23" s="22" t="s">
        <v>61</v>
      </c>
      <c r="L23" s="27">
        <f>SUM('poussin G'!H23:K23)</f>
        <v>31</v>
      </c>
      <c r="M23" s="23"/>
      <c r="N23" s="27">
        <v>18</v>
      </c>
      <c r="O23" s="27">
        <f>IF('poussin G'!N23,VLOOKUP('poussin G'!N23,'place-point'!$A$2:$B$101,1+1),0)</f>
        <v>106</v>
      </c>
      <c r="P23" s="29" t="e">
        <f>'poussin G'!G23+'poussin G'!O23</f>
        <v>#VALUE!</v>
      </c>
    </row>
    <row r="24" spans="1:16" ht="15.75">
      <c r="A24" s="30">
        <v>19</v>
      </c>
      <c r="B24" s="17">
        <v>7</v>
      </c>
      <c r="C24" s="31" t="s">
        <v>62</v>
      </c>
      <c r="D24" s="31" t="s">
        <v>63</v>
      </c>
      <c r="E24" s="32" t="s">
        <v>34</v>
      </c>
      <c r="F24" s="21" t="s">
        <v>61</v>
      </c>
      <c r="G24" s="21" t="e">
        <f>IF('poussin G'!F24,VLOOKUP('poussin G'!F24,'place-point'!$A$2:$B$101,1+1),0)</f>
        <v>#VALUE!</v>
      </c>
      <c r="H24" s="22" t="s">
        <v>61</v>
      </c>
      <c r="I24" s="22" t="s">
        <v>61</v>
      </c>
      <c r="J24" s="22" t="s">
        <v>61</v>
      </c>
      <c r="K24" s="22" t="s">
        <v>61</v>
      </c>
      <c r="L24" s="21">
        <f>SUM('poussin G'!H24:K24)</f>
        <v>0</v>
      </c>
      <c r="M24" s="23"/>
      <c r="N24" s="21"/>
      <c r="O24" s="21"/>
      <c r="P24" s="24"/>
    </row>
    <row r="25" spans="1:16" ht="15.75">
      <c r="A25" s="30">
        <v>20</v>
      </c>
      <c r="B25" s="17">
        <v>13</v>
      </c>
      <c r="C25" s="20" t="s">
        <v>64</v>
      </c>
      <c r="D25" s="20" t="s">
        <v>65</v>
      </c>
      <c r="E25" s="32" t="s">
        <v>34</v>
      </c>
      <c r="F25" s="21" t="s">
        <v>61</v>
      </c>
      <c r="G25" s="21" t="e">
        <f>IF('poussin G'!F25,VLOOKUP('poussin G'!F25,'place-point'!$A$2:$B$101,1+1),0)</f>
        <v>#VALUE!</v>
      </c>
      <c r="H25" s="22" t="s">
        <v>61</v>
      </c>
      <c r="I25" s="22" t="s">
        <v>61</v>
      </c>
      <c r="J25" s="22" t="s">
        <v>61</v>
      </c>
      <c r="K25" s="22" t="s">
        <v>61</v>
      </c>
      <c r="L25" s="21">
        <f>SUM('poussin G'!H25:K25)</f>
        <v>0</v>
      </c>
      <c r="M25" s="23"/>
      <c r="N25" s="21"/>
      <c r="O25" s="21"/>
      <c r="P25" s="24"/>
    </row>
    <row r="26" spans="1:16" ht="15.75">
      <c r="A26" s="30">
        <v>21</v>
      </c>
      <c r="B26" s="17">
        <v>14</v>
      </c>
      <c r="C26" s="20" t="s">
        <v>66</v>
      </c>
      <c r="D26" s="20" t="s">
        <v>67</v>
      </c>
      <c r="E26" s="32" t="s">
        <v>34</v>
      </c>
      <c r="F26" s="21" t="s">
        <v>61</v>
      </c>
      <c r="G26" s="21" t="e">
        <f>IF('poussin G'!F26,VLOOKUP('poussin G'!F26,'place-point'!$A$2:$B$101,1+1),0)</f>
        <v>#VALUE!</v>
      </c>
      <c r="H26" s="22" t="s">
        <v>61</v>
      </c>
      <c r="I26" s="22" t="s">
        <v>61</v>
      </c>
      <c r="J26" s="22" t="s">
        <v>61</v>
      </c>
      <c r="K26" s="22" t="s">
        <v>61</v>
      </c>
      <c r="L26" s="21">
        <f>SUM('poussin G'!H26:K26)</f>
        <v>0</v>
      </c>
      <c r="M26" s="23"/>
      <c r="N26" s="21"/>
      <c r="O26" s="21"/>
      <c r="P26" s="24"/>
    </row>
    <row r="27" spans="1:16" ht="15.75">
      <c r="A27" s="30">
        <v>22</v>
      </c>
      <c r="B27" s="17">
        <v>16</v>
      </c>
      <c r="C27" s="34" t="s">
        <v>68</v>
      </c>
      <c r="D27" s="35" t="s">
        <v>69</v>
      </c>
      <c r="E27" s="3" t="s">
        <v>70</v>
      </c>
      <c r="F27" s="27" t="s">
        <v>61</v>
      </c>
      <c r="G27" s="27" t="e">
        <f>IF('poussin G'!F27,VLOOKUP('poussin G'!F27,'place-point'!$A$2:$B$101,1+1),0)</f>
        <v>#VALUE!</v>
      </c>
      <c r="H27" s="22" t="s">
        <v>61</v>
      </c>
      <c r="I27" s="22" t="s">
        <v>61</v>
      </c>
      <c r="J27" s="22" t="s">
        <v>61</v>
      </c>
      <c r="K27" s="22" t="s">
        <v>61</v>
      </c>
      <c r="L27" s="27">
        <f>SUM('poussin G'!H27:K27)</f>
        <v>0</v>
      </c>
      <c r="M27" s="23"/>
      <c r="N27" s="27"/>
      <c r="O27" s="27"/>
      <c r="P27" s="29"/>
    </row>
    <row r="28" spans="1:16" ht="15.75">
      <c r="A28" s="30">
        <v>23</v>
      </c>
      <c r="B28" s="17">
        <v>28</v>
      </c>
      <c r="C28" s="20" t="s">
        <v>71</v>
      </c>
      <c r="D28" s="20" t="s">
        <v>72</v>
      </c>
      <c r="E28" s="32" t="s">
        <v>73</v>
      </c>
      <c r="F28" s="27" t="s">
        <v>74</v>
      </c>
      <c r="G28" s="27" t="e">
        <f>IF('poussin G'!F28,VLOOKUP('poussin G'!F28,'place-point'!$A$2:$B$101,1+1),0)</f>
        <v>#VALUE!</v>
      </c>
      <c r="H28" s="28"/>
      <c r="I28" s="28"/>
      <c r="J28" s="28">
        <v>21</v>
      </c>
      <c r="K28" s="28">
        <v>21</v>
      </c>
      <c r="L28" s="27">
        <f>SUM('poussin G'!H28:K28)</f>
        <v>42</v>
      </c>
      <c r="M28" s="23"/>
      <c r="N28" s="27"/>
      <c r="O28" s="27"/>
      <c r="P28" s="29"/>
    </row>
    <row r="29" spans="1:16" ht="15.75">
      <c r="A29" s="30">
        <v>24</v>
      </c>
      <c r="B29" s="17">
        <v>29</v>
      </c>
      <c r="C29" s="20" t="s">
        <v>75</v>
      </c>
      <c r="D29" s="20" t="s">
        <v>76</v>
      </c>
      <c r="E29" s="32" t="s">
        <v>29</v>
      </c>
      <c r="F29" s="27" t="s">
        <v>77</v>
      </c>
      <c r="G29" s="27" t="e">
        <f>IF('poussin G'!F29,VLOOKUP('poussin G'!F29,'place-point'!$A$2:$B$101,1+1),0)</f>
        <v>#VALUE!</v>
      </c>
      <c r="H29" s="28"/>
      <c r="I29" s="28"/>
      <c r="J29" s="28">
        <v>8</v>
      </c>
      <c r="K29" s="28">
        <v>8</v>
      </c>
      <c r="L29" s="27">
        <f>SUM('poussin G'!H29:K29)</f>
        <v>16</v>
      </c>
      <c r="M29" s="23"/>
      <c r="N29" s="27"/>
      <c r="O29" s="27"/>
      <c r="P29" s="29"/>
    </row>
    <row r="30" spans="1:16" ht="15.75">
      <c r="A30" s="30">
        <v>25</v>
      </c>
      <c r="B30" s="17">
        <v>30</v>
      </c>
      <c r="C30" s="20" t="s">
        <v>78</v>
      </c>
      <c r="D30" s="20" t="s">
        <v>79</v>
      </c>
      <c r="E30" s="32" t="s">
        <v>29</v>
      </c>
      <c r="F30" s="27" t="s">
        <v>80</v>
      </c>
      <c r="G30" s="27" t="e">
        <f>IF('poussin G'!F30,VLOOKUP('poussin G'!F30,'place-point'!$A$2:$B$101,1+1),0)</f>
        <v>#VALUE!</v>
      </c>
      <c r="H30" s="28"/>
      <c r="I30" s="28"/>
      <c r="J30" s="28">
        <v>8</v>
      </c>
      <c r="K30" s="28">
        <v>16</v>
      </c>
      <c r="L30" s="27">
        <f>SUM('poussin G'!H30:K30)</f>
        <v>24</v>
      </c>
      <c r="M30" s="23"/>
      <c r="N30" s="27"/>
      <c r="O30" s="27"/>
      <c r="P30" s="29"/>
    </row>
    <row r="31" spans="1:16" ht="15.75">
      <c r="A31" s="30">
        <v>26</v>
      </c>
      <c r="B31" s="17">
        <v>31</v>
      </c>
      <c r="C31" s="20" t="s">
        <v>81</v>
      </c>
      <c r="D31" s="20" t="s">
        <v>82</v>
      </c>
      <c r="E31" s="32" t="s">
        <v>29</v>
      </c>
      <c r="F31" s="27" t="s">
        <v>83</v>
      </c>
      <c r="G31" s="27" t="e">
        <f>IF('poussin G'!F31,VLOOKUP('poussin G'!F31,'place-point'!$A$2:$B$101,1+1),0)</f>
        <v>#VALUE!</v>
      </c>
      <c r="H31" s="28"/>
      <c r="I31" s="28"/>
      <c r="J31" s="28">
        <v>8</v>
      </c>
      <c r="K31" s="28">
        <v>8</v>
      </c>
      <c r="L31" s="27">
        <f>SUM('poussin G'!H31:K31)</f>
        <v>16</v>
      </c>
      <c r="M31" s="23"/>
      <c r="N31" s="27"/>
      <c r="O31" s="27"/>
      <c r="P31" s="29"/>
    </row>
  </sheetData>
  <sheetProtection selectLockedCells="1" selectUnlockedCells="1"/>
  <mergeCells count="3">
    <mergeCell ref="B1:F1"/>
    <mergeCell ref="F4:G4"/>
    <mergeCell ref="H4:O4"/>
  </mergeCells>
  <printOptions horizontalCentered="1"/>
  <pageMargins left="0" right="0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8.421875" style="0" customWidth="1"/>
    <col min="5" max="5" width="24.7109375" style="0" customWidth="1"/>
    <col min="6" max="6" width="7.7109375" style="0" customWidth="1"/>
    <col min="7" max="7" width="5.140625" style="0" customWidth="1"/>
    <col min="8" max="11" width="5.7109375" style="0" customWidth="1"/>
    <col min="12" max="12" width="4.28125" style="0" customWidth="1"/>
    <col min="14" max="14" width="9.00390625" style="0" customWidth="1"/>
    <col min="15" max="15" width="8.421875" style="0" customWidth="1"/>
    <col min="16" max="16" width="9.8515625" style="0" customWidth="1"/>
  </cols>
  <sheetData>
    <row r="1" spans="1:15" ht="15.75">
      <c r="A1" s="3"/>
      <c r="B1" s="64" t="s">
        <v>2</v>
      </c>
      <c r="C1" s="64"/>
      <c r="D1" s="64"/>
      <c r="E1" s="64"/>
      <c r="F1" s="64"/>
      <c r="G1" s="4"/>
      <c r="H1" s="4"/>
      <c r="I1" s="4"/>
      <c r="J1" s="4"/>
      <c r="K1" s="4"/>
      <c r="L1" s="4"/>
      <c r="M1" s="4"/>
      <c r="N1" s="4"/>
      <c r="O1" s="4"/>
    </row>
    <row r="3" ht="12.75">
      <c r="B3" s="5" t="s">
        <v>84</v>
      </c>
    </row>
    <row r="4" spans="6:15" ht="12.75">
      <c r="F4" s="65" t="s">
        <v>4</v>
      </c>
      <c r="G4" s="65"/>
      <c r="H4" s="65" t="s">
        <v>5</v>
      </c>
      <c r="I4" s="65"/>
      <c r="J4" s="65"/>
      <c r="K4" s="65"/>
      <c r="L4" s="65"/>
      <c r="M4" s="65"/>
      <c r="N4" s="65"/>
      <c r="O4" s="65"/>
    </row>
    <row r="5" spans="2:16" ht="33.75">
      <c r="B5" s="36" t="s">
        <v>6</v>
      </c>
      <c r="C5" s="36" t="s">
        <v>7</v>
      </c>
      <c r="D5" s="37" t="s">
        <v>8</v>
      </c>
      <c r="E5" s="36" t="s">
        <v>9</v>
      </c>
      <c r="F5" s="8" t="s">
        <v>10</v>
      </c>
      <c r="G5" s="9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1" t="s">
        <v>16</v>
      </c>
      <c r="M5" s="12" t="s">
        <v>85</v>
      </c>
      <c r="N5" s="13" t="s">
        <v>18</v>
      </c>
      <c r="O5" s="14" t="s">
        <v>19</v>
      </c>
      <c r="P5" s="15" t="s">
        <v>20</v>
      </c>
    </row>
    <row r="6" spans="1:16" ht="18" customHeight="1">
      <c r="A6" s="38">
        <v>1</v>
      </c>
      <c r="B6" s="17">
        <v>2</v>
      </c>
      <c r="C6" s="26" t="s">
        <v>32</v>
      </c>
      <c r="D6" s="26" t="s">
        <v>86</v>
      </c>
      <c r="E6" s="39" t="s">
        <v>29</v>
      </c>
      <c r="F6" s="27">
        <v>2</v>
      </c>
      <c r="G6" s="27">
        <f>IF('poussine F'!F6,VLOOKUP('poussine F'!F6,'place-point'!$A$2:$B$101,1+1),0)</f>
        <v>147</v>
      </c>
      <c r="H6" s="40">
        <v>31</v>
      </c>
      <c r="I6" s="40">
        <v>31</v>
      </c>
      <c r="J6" s="40">
        <v>30</v>
      </c>
      <c r="K6" s="40">
        <v>8</v>
      </c>
      <c r="L6" s="27">
        <f>SUM('poussine F'!H6:K6)</f>
        <v>100</v>
      </c>
      <c r="M6" s="23">
        <v>0.00028935185185185184</v>
      </c>
      <c r="N6" s="27">
        <v>1</v>
      </c>
      <c r="O6" s="27">
        <f>IF('poussine F'!N6,VLOOKUP('poussine F'!N6,'place-point'!$A$2:$B$101,1+1),0)</f>
        <v>150</v>
      </c>
      <c r="P6" s="29">
        <f>'poussine F'!G6+'poussine F'!O6</f>
        <v>297</v>
      </c>
    </row>
    <row r="7" spans="1:16" ht="15.75">
      <c r="A7" s="38">
        <v>2</v>
      </c>
      <c r="B7" s="17">
        <v>1</v>
      </c>
      <c r="C7" s="18" t="s">
        <v>87</v>
      </c>
      <c r="D7" s="18" t="s">
        <v>88</v>
      </c>
      <c r="E7" s="20" t="s">
        <v>23</v>
      </c>
      <c r="F7" s="27">
        <v>1</v>
      </c>
      <c r="G7" s="27">
        <f>IF('poussine F'!F7,VLOOKUP('poussine F'!F7,'place-point'!$A$2:$B$101,1+1),0)</f>
        <v>150</v>
      </c>
      <c r="H7" s="40">
        <v>31</v>
      </c>
      <c r="I7" s="40">
        <v>31</v>
      </c>
      <c r="J7" s="40">
        <v>8</v>
      </c>
      <c r="K7" s="40">
        <v>21</v>
      </c>
      <c r="L7" s="27">
        <f>SUM('poussine F'!H7:K7)</f>
        <v>91</v>
      </c>
      <c r="M7" s="23">
        <v>0.0008564814814814815</v>
      </c>
      <c r="N7" s="27">
        <v>2</v>
      </c>
      <c r="O7" s="27">
        <f>IF('poussine F'!N7,VLOOKUP('poussine F'!N7,'place-point'!$A$2:$B$101,1+1),0)</f>
        <v>147</v>
      </c>
      <c r="P7" s="29">
        <f>'poussine F'!G7+'poussine F'!O7</f>
        <v>297</v>
      </c>
    </row>
  </sheetData>
  <sheetProtection selectLockedCells="1" selectUnlockedCells="1"/>
  <mergeCells count="3">
    <mergeCell ref="B1:F1"/>
    <mergeCell ref="F4:G4"/>
    <mergeCell ref="H4:O4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0">
      <selection activeCell="C21" sqref="C21"/>
    </sheetView>
  </sheetViews>
  <sheetFormatPr defaultColWidth="11.421875" defaultRowHeight="12.75"/>
  <cols>
    <col min="1" max="1" width="3.421875" style="3" customWidth="1"/>
    <col min="2" max="2" width="7.421875" style="0" customWidth="1"/>
    <col min="3" max="3" width="24.00390625" style="0" customWidth="1"/>
    <col min="5" max="5" width="26.57421875" style="0" customWidth="1"/>
    <col min="6" max="6" width="12.7109375" style="0" customWidth="1"/>
    <col min="7" max="7" width="6.140625" style="0" customWidth="1"/>
    <col min="8" max="11" width="5.7109375" style="0" customWidth="1"/>
    <col min="12" max="12" width="4.8515625" style="0" customWidth="1"/>
    <col min="13" max="13" width="8.140625" style="0" customWidth="1"/>
    <col min="14" max="14" width="6.140625" style="0" customWidth="1"/>
    <col min="15" max="15" width="8.421875" style="0" customWidth="1"/>
    <col min="16" max="16" width="9.8515625" style="0" customWidth="1"/>
  </cols>
  <sheetData>
    <row r="1" spans="2:15" ht="15.75">
      <c r="B1" s="64" t="s">
        <v>2</v>
      </c>
      <c r="C1" s="64"/>
      <c r="D1" s="64"/>
      <c r="E1" s="64"/>
      <c r="F1" s="64"/>
      <c r="G1" s="4"/>
      <c r="H1" s="4"/>
      <c r="I1" s="4"/>
      <c r="J1" s="4"/>
      <c r="K1" s="4"/>
      <c r="L1" s="4"/>
      <c r="M1" s="4"/>
      <c r="N1" s="4"/>
      <c r="O1" s="4"/>
    </row>
    <row r="3" ht="12.75">
      <c r="B3" s="5" t="s">
        <v>89</v>
      </c>
    </row>
    <row r="4" spans="6:15" ht="12.75">
      <c r="F4" s="65" t="s">
        <v>4</v>
      </c>
      <c r="G4" s="65"/>
      <c r="H4" s="65" t="s">
        <v>5</v>
      </c>
      <c r="I4" s="65"/>
      <c r="J4" s="65"/>
      <c r="K4" s="65"/>
      <c r="L4" s="65"/>
      <c r="M4" s="65"/>
      <c r="N4" s="65"/>
      <c r="O4" s="65"/>
    </row>
    <row r="5" spans="2:16" ht="33.75">
      <c r="B5" s="6" t="s">
        <v>6</v>
      </c>
      <c r="C5" s="6" t="s">
        <v>7</v>
      </c>
      <c r="D5" s="6" t="s">
        <v>8</v>
      </c>
      <c r="E5" s="7" t="s">
        <v>9</v>
      </c>
      <c r="F5" s="8" t="s">
        <v>10</v>
      </c>
      <c r="G5" s="9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1" t="s">
        <v>16</v>
      </c>
      <c r="M5" s="12" t="s">
        <v>90</v>
      </c>
      <c r="N5" s="13" t="s">
        <v>18</v>
      </c>
      <c r="O5" s="14" t="s">
        <v>19</v>
      </c>
      <c r="P5" s="15" t="s">
        <v>20</v>
      </c>
    </row>
    <row r="6" spans="1:16" s="25" customFormat="1" ht="15.75">
      <c r="A6" s="41">
        <v>1</v>
      </c>
      <c r="B6" s="42">
        <v>50</v>
      </c>
      <c r="C6" s="31" t="s">
        <v>91</v>
      </c>
      <c r="D6" s="31" t="s">
        <v>92</v>
      </c>
      <c r="E6" s="43" t="s">
        <v>23</v>
      </c>
      <c r="F6" s="32">
        <v>2</v>
      </c>
      <c r="G6" s="32">
        <f>IF('pupille G'!F6,VLOOKUP('pupille G'!F6,'place-point'!$A$2:$B$101,1+1),0)</f>
        <v>147</v>
      </c>
      <c r="H6" s="32">
        <v>31</v>
      </c>
      <c r="I6" s="32">
        <v>31</v>
      </c>
      <c r="J6" s="32">
        <v>31</v>
      </c>
      <c r="K6" s="32">
        <v>31</v>
      </c>
      <c r="L6" s="32">
        <f>SUM('pupille G'!H6:K6)</f>
        <v>124</v>
      </c>
      <c r="M6" s="44">
        <v>0.0125</v>
      </c>
      <c r="N6" s="27">
        <v>1</v>
      </c>
      <c r="O6" s="32">
        <f>IF('pupille G'!N6,VLOOKUP('pupille G'!N6,'place-point'!$A$2:$B$101,1+1),0)</f>
        <v>150</v>
      </c>
      <c r="P6" s="29">
        <f>'pupille G'!G6+'pupille G'!O6</f>
        <v>297</v>
      </c>
    </row>
    <row r="7" spans="1:16" s="25" customFormat="1" ht="15.75">
      <c r="A7" s="41">
        <v>2</v>
      </c>
      <c r="B7" s="42">
        <v>59</v>
      </c>
      <c r="C7" s="26" t="s">
        <v>93</v>
      </c>
      <c r="D7" s="26" t="s">
        <v>94</v>
      </c>
      <c r="E7" s="26" t="s">
        <v>95</v>
      </c>
      <c r="F7" s="27">
        <v>1</v>
      </c>
      <c r="G7" s="27">
        <f>IF('pupille G'!F7,VLOOKUP('pupille G'!F7,'place-point'!$A$2:$B$101,1+1),0)</f>
        <v>150</v>
      </c>
      <c r="H7" s="27">
        <v>31</v>
      </c>
      <c r="I7" s="27">
        <v>31</v>
      </c>
      <c r="J7" s="27">
        <v>30</v>
      </c>
      <c r="K7" s="27">
        <v>30</v>
      </c>
      <c r="L7" s="27">
        <f>SUM('pupille G'!H7:K7)</f>
        <v>122</v>
      </c>
      <c r="M7" s="44"/>
      <c r="N7" s="27">
        <v>4</v>
      </c>
      <c r="O7" s="27">
        <f>IF('pupille G'!N7,VLOOKUP('pupille G'!N7,'place-point'!$A$2:$B$101,1+1),0)</f>
        <v>141</v>
      </c>
      <c r="P7" s="29">
        <f>'pupille G'!G7+'pupille G'!O7</f>
        <v>291</v>
      </c>
    </row>
    <row r="8" spans="1:16" s="45" customFormat="1" ht="15.75">
      <c r="A8" s="41">
        <v>3</v>
      </c>
      <c r="B8" s="42">
        <v>66</v>
      </c>
      <c r="C8" s="18" t="s">
        <v>35</v>
      </c>
      <c r="D8" s="18" t="s">
        <v>96</v>
      </c>
      <c r="E8" s="20" t="s">
        <v>23</v>
      </c>
      <c r="F8" s="32">
        <v>5</v>
      </c>
      <c r="G8" s="32">
        <f>IF('pupille G'!F8,VLOOKUP('pupille G'!F8,'place-point'!$A$2:$B$101,1+1),0)</f>
        <v>138</v>
      </c>
      <c r="H8" s="32">
        <v>31</v>
      </c>
      <c r="I8" s="32">
        <v>31</v>
      </c>
      <c r="J8" s="32">
        <v>31</v>
      </c>
      <c r="K8" s="32">
        <v>31</v>
      </c>
      <c r="L8" s="32">
        <f>SUM('pupille G'!H8:K8)</f>
        <v>124</v>
      </c>
      <c r="M8" s="44">
        <v>0.013194444444444444</v>
      </c>
      <c r="N8" s="27">
        <v>3</v>
      </c>
      <c r="O8" s="32">
        <f>IF('pupille G'!N8,VLOOKUP('pupille G'!N8,'place-point'!$A$2:$B$101,1+1),0)</f>
        <v>144</v>
      </c>
      <c r="P8" s="29">
        <f>'pupille G'!G8+'pupille G'!O8</f>
        <v>282</v>
      </c>
    </row>
    <row r="9" spans="1:16" ht="15.75">
      <c r="A9" s="31">
        <v>4</v>
      </c>
      <c r="B9" s="42">
        <v>57</v>
      </c>
      <c r="C9" s="26" t="s">
        <v>75</v>
      </c>
      <c r="D9" s="26" t="s">
        <v>97</v>
      </c>
      <c r="E9" s="26" t="s">
        <v>29</v>
      </c>
      <c r="F9" s="27">
        <v>7</v>
      </c>
      <c r="G9" s="27">
        <f>IF('pupille G'!F9,VLOOKUP('pupille G'!F9,'place-point'!$A$2:$B$101,1+1),0)</f>
        <v>132</v>
      </c>
      <c r="H9" s="27">
        <v>31</v>
      </c>
      <c r="I9" s="27">
        <v>31</v>
      </c>
      <c r="J9" s="27">
        <v>31</v>
      </c>
      <c r="K9" s="27">
        <v>31</v>
      </c>
      <c r="L9" s="27">
        <f>SUM('pupille G'!H9:K9)</f>
        <v>124</v>
      </c>
      <c r="M9" s="44">
        <v>0.0125</v>
      </c>
      <c r="N9" s="27">
        <v>2</v>
      </c>
      <c r="O9" s="27">
        <f>IF('pupille G'!N9,VLOOKUP('pupille G'!N9,'place-point'!$A$2:$B$101,1+1),0)</f>
        <v>147</v>
      </c>
      <c r="P9" s="29">
        <f>'pupille G'!G9+'pupille G'!O9</f>
        <v>279</v>
      </c>
    </row>
    <row r="10" spans="1:16" ht="15.75">
      <c r="A10" s="31">
        <v>5</v>
      </c>
      <c r="B10" s="42">
        <v>63</v>
      </c>
      <c r="C10" s="26" t="s">
        <v>24</v>
      </c>
      <c r="D10" s="26" t="s">
        <v>98</v>
      </c>
      <c r="E10" s="18" t="s">
        <v>26</v>
      </c>
      <c r="F10" s="32">
        <v>4</v>
      </c>
      <c r="G10" s="32">
        <f>IF('pupille G'!F10,VLOOKUP('pupille G'!F10,'place-point'!$A$2:$B$101,1+1),0)</f>
        <v>141</v>
      </c>
      <c r="H10" s="32">
        <v>31</v>
      </c>
      <c r="I10" s="32">
        <v>31</v>
      </c>
      <c r="J10" s="32">
        <v>30</v>
      </c>
      <c r="K10" s="32">
        <v>19</v>
      </c>
      <c r="L10" s="32">
        <f>SUM('pupille G'!H10:K10)</f>
        <v>111</v>
      </c>
      <c r="M10" s="27">
        <v>7</v>
      </c>
      <c r="N10" s="27">
        <v>7</v>
      </c>
      <c r="O10" s="32">
        <f>IF('pupille G'!N10,VLOOKUP('pupille G'!N10,'place-point'!$A$2:$B$101,1+1),0)</f>
        <v>132</v>
      </c>
      <c r="P10" s="29">
        <f>'pupille G'!G10+'pupille G'!O10</f>
        <v>273</v>
      </c>
    </row>
    <row r="11" spans="1:16" ht="15.75">
      <c r="A11" s="31">
        <v>6</v>
      </c>
      <c r="B11" s="42">
        <v>51</v>
      </c>
      <c r="C11" s="46" t="s">
        <v>71</v>
      </c>
      <c r="D11" s="47" t="s">
        <v>99</v>
      </c>
      <c r="E11" s="18" t="s">
        <v>70</v>
      </c>
      <c r="F11" s="32">
        <v>3</v>
      </c>
      <c r="G11" s="32">
        <f>IF('pupille G'!F11,VLOOKUP('pupille G'!F11,'place-point'!$A$2:$B$101,1+1),0)</f>
        <v>144</v>
      </c>
      <c r="H11" s="32">
        <v>31</v>
      </c>
      <c r="I11" s="32">
        <v>31</v>
      </c>
      <c r="J11" s="32">
        <v>31</v>
      </c>
      <c r="K11" s="32">
        <v>18</v>
      </c>
      <c r="L11" s="32">
        <f>SUM('pupille G'!H11:K11)</f>
        <v>111</v>
      </c>
      <c r="M11" s="27">
        <v>5</v>
      </c>
      <c r="N11" s="27">
        <v>8</v>
      </c>
      <c r="O11" s="32">
        <f>IF('pupille G'!N11,VLOOKUP('pupille G'!N11,'place-point'!$A$2:$B$101,1+1),0)</f>
        <v>129</v>
      </c>
      <c r="P11" s="29">
        <f>'pupille G'!G11+'pupille G'!O11</f>
        <v>273</v>
      </c>
    </row>
    <row r="12" spans="1:16" ht="15.75">
      <c r="A12" s="31">
        <v>7</v>
      </c>
      <c r="B12" s="42">
        <v>69</v>
      </c>
      <c r="C12" s="31" t="s">
        <v>81</v>
      </c>
      <c r="D12" s="31" t="s">
        <v>100</v>
      </c>
      <c r="E12" s="31" t="s">
        <v>101</v>
      </c>
      <c r="F12" s="32">
        <v>10</v>
      </c>
      <c r="G12" s="32">
        <f>IF('pupille G'!F12,VLOOKUP('pupille G'!F12,'place-point'!$A$2:$B$101,1+1),0)</f>
        <v>123</v>
      </c>
      <c r="H12" s="32">
        <v>31</v>
      </c>
      <c r="I12" s="32">
        <v>31</v>
      </c>
      <c r="J12" s="32">
        <v>24</v>
      </c>
      <c r="K12" s="32">
        <v>31</v>
      </c>
      <c r="L12" s="32">
        <f>SUM('pupille G'!H12:K12)</f>
        <v>117</v>
      </c>
      <c r="M12" s="44"/>
      <c r="N12" s="27">
        <v>5</v>
      </c>
      <c r="O12" s="32">
        <f>IF('pupille G'!N12,VLOOKUP('pupille G'!N12,'place-point'!$A$2:$B$101,1+1),0)</f>
        <v>138</v>
      </c>
      <c r="P12" s="29">
        <f>'pupille G'!G12+'pupille G'!O12</f>
        <v>261</v>
      </c>
    </row>
    <row r="13" spans="1:16" ht="15.75">
      <c r="A13" s="31">
        <v>8</v>
      </c>
      <c r="B13" s="42">
        <v>53</v>
      </c>
      <c r="C13" s="26" t="s">
        <v>102</v>
      </c>
      <c r="D13" s="26" t="s">
        <v>103</v>
      </c>
      <c r="E13" s="26" t="s">
        <v>29</v>
      </c>
      <c r="F13" s="27">
        <v>9</v>
      </c>
      <c r="G13" s="27">
        <f>IF('pupille G'!F13,VLOOKUP('pupille G'!F13,'place-point'!$A$2:$B$101,1+1),0)</f>
        <v>126</v>
      </c>
      <c r="H13" s="27">
        <v>25</v>
      </c>
      <c r="I13" s="27">
        <v>31</v>
      </c>
      <c r="J13" s="27">
        <v>26</v>
      </c>
      <c r="K13" s="27">
        <v>30</v>
      </c>
      <c r="L13" s="27">
        <f>SUM('pupille G'!H13:K13)</f>
        <v>112</v>
      </c>
      <c r="M13" s="44"/>
      <c r="N13" s="27">
        <v>6</v>
      </c>
      <c r="O13" s="27">
        <f>IF('pupille G'!N13,VLOOKUP('pupille G'!N13,'place-point'!$A$2:$B$101,1+1),0)</f>
        <v>135</v>
      </c>
      <c r="P13" s="29">
        <f>'pupille G'!G13+'pupille G'!O13</f>
        <v>261</v>
      </c>
    </row>
    <row r="14" spans="1:16" ht="15.75">
      <c r="A14" s="31">
        <v>9</v>
      </c>
      <c r="B14" s="42">
        <v>54</v>
      </c>
      <c r="C14" s="31" t="s">
        <v>104</v>
      </c>
      <c r="D14" s="31" t="s">
        <v>105</v>
      </c>
      <c r="E14" s="20" t="s">
        <v>23</v>
      </c>
      <c r="F14" s="27">
        <v>6</v>
      </c>
      <c r="G14" s="27">
        <f>IF('pupille G'!F14,VLOOKUP('pupille G'!F14,'place-point'!$A$2:$B$101,1+1),0)</f>
        <v>135</v>
      </c>
      <c r="H14" s="27">
        <v>31</v>
      </c>
      <c r="I14" s="27">
        <v>31</v>
      </c>
      <c r="J14" s="27">
        <v>12</v>
      </c>
      <c r="K14" s="27">
        <v>0</v>
      </c>
      <c r="L14" s="27">
        <f>SUM('pupille G'!H14:K14)</f>
        <v>74</v>
      </c>
      <c r="M14" s="44"/>
      <c r="N14" s="27">
        <v>15</v>
      </c>
      <c r="O14" s="27">
        <f>IF('pupille G'!N14,VLOOKUP('pupille G'!N14,'place-point'!$A$2:$B$101,1+1),0)</f>
        <v>112</v>
      </c>
      <c r="P14" s="29">
        <f>'pupille G'!G14+'pupille G'!O14</f>
        <v>247</v>
      </c>
    </row>
    <row r="15" spans="1:17" s="48" customFormat="1" ht="15.75">
      <c r="A15" s="31">
        <v>10</v>
      </c>
      <c r="B15" s="42">
        <v>70</v>
      </c>
      <c r="C15" s="31" t="s">
        <v>106</v>
      </c>
      <c r="D15" s="31" t="s">
        <v>107</v>
      </c>
      <c r="E15" s="32" t="s">
        <v>34</v>
      </c>
      <c r="F15" s="32">
        <v>8</v>
      </c>
      <c r="G15" s="32">
        <f>IF('pupille G'!F15,VLOOKUP('pupille G'!F15,'place-point'!$A$2:$B$101,1+1),0)</f>
        <v>129</v>
      </c>
      <c r="H15" s="32">
        <v>31</v>
      </c>
      <c r="I15" s="32">
        <v>31</v>
      </c>
      <c r="J15" s="32">
        <v>8</v>
      </c>
      <c r="K15" s="32">
        <v>8</v>
      </c>
      <c r="L15" s="32">
        <f>SUM('pupille G'!H15:K15)</f>
        <v>78</v>
      </c>
      <c r="M15" s="44"/>
      <c r="N15" s="27">
        <v>14</v>
      </c>
      <c r="O15" s="32">
        <f>IF('pupille G'!N15,VLOOKUP('pupille G'!N15,'place-point'!$A$2:$B$101,1+1),0)</f>
        <v>114</v>
      </c>
      <c r="P15" s="29">
        <f>'pupille G'!G15+'pupille G'!O15</f>
        <v>243</v>
      </c>
      <c r="Q15" s="45"/>
    </row>
    <row r="16" spans="1:16" s="48" customFormat="1" ht="15.75">
      <c r="A16" s="31">
        <v>11</v>
      </c>
      <c r="B16" s="42">
        <v>61</v>
      </c>
      <c r="C16" s="31" t="s">
        <v>108</v>
      </c>
      <c r="D16" s="31" t="s">
        <v>42</v>
      </c>
      <c r="E16" s="20" t="s">
        <v>109</v>
      </c>
      <c r="F16" s="32">
        <v>11</v>
      </c>
      <c r="G16" s="32">
        <f>IF('pupille G'!F16,VLOOKUP('pupille G'!F16,'place-point'!$A$2:$B$101,1+1),0)</f>
        <v>120</v>
      </c>
      <c r="H16" s="32">
        <v>28</v>
      </c>
      <c r="I16" s="32">
        <v>31</v>
      </c>
      <c r="J16" s="32">
        <v>18</v>
      </c>
      <c r="K16" s="32">
        <v>19</v>
      </c>
      <c r="L16" s="32">
        <f>SUM('pupille G'!H16:K16)</f>
        <v>96</v>
      </c>
      <c r="M16" s="44"/>
      <c r="N16" s="27">
        <v>11</v>
      </c>
      <c r="O16" s="32">
        <f>IF('pupille G'!N16,VLOOKUP('pupille G'!N16,'place-point'!$A$2:$B$101,1+1),0)</f>
        <v>120</v>
      </c>
      <c r="P16" s="29">
        <f>'pupille G'!G16+'pupille G'!O16</f>
        <v>240</v>
      </c>
    </row>
    <row r="17" spans="1:16" ht="15.75">
      <c r="A17" s="31">
        <v>12</v>
      </c>
      <c r="B17" s="42">
        <v>56</v>
      </c>
      <c r="C17" s="26" t="s">
        <v>110</v>
      </c>
      <c r="D17" s="26" t="s">
        <v>111</v>
      </c>
      <c r="E17" s="26" t="s">
        <v>29</v>
      </c>
      <c r="F17" s="32">
        <v>15</v>
      </c>
      <c r="G17" s="32">
        <f>IF('pupille G'!F17,VLOOKUP('pupille G'!F17,'place-point'!$A$2:$B$101,1+1),0)</f>
        <v>112</v>
      </c>
      <c r="H17" s="32">
        <v>29</v>
      </c>
      <c r="I17" s="32">
        <v>31</v>
      </c>
      <c r="J17" s="32">
        <v>12</v>
      </c>
      <c r="K17" s="32">
        <v>30</v>
      </c>
      <c r="L17" s="32">
        <f>SUM('pupille G'!H17:K17)</f>
        <v>102</v>
      </c>
      <c r="M17" s="44"/>
      <c r="N17" s="27">
        <v>9</v>
      </c>
      <c r="O17" s="32">
        <f>IF('pupille G'!N17,VLOOKUP('pupille G'!N17,'place-point'!$A$2:$B$101,1+1),0)</f>
        <v>126</v>
      </c>
      <c r="P17" s="29">
        <f>'pupille G'!G17+'pupille G'!O17</f>
        <v>238</v>
      </c>
    </row>
    <row r="18" spans="1:16" ht="15.75">
      <c r="A18" s="32">
        <v>13</v>
      </c>
      <c r="B18" s="42">
        <v>55</v>
      </c>
      <c r="C18" s="26" t="s">
        <v>78</v>
      </c>
      <c r="D18" s="26" t="s">
        <v>112</v>
      </c>
      <c r="E18" s="26" t="s">
        <v>29</v>
      </c>
      <c r="F18" s="32">
        <v>14</v>
      </c>
      <c r="G18" s="32">
        <f>IF('pupille G'!F18,VLOOKUP('pupille G'!F18,'place-point'!$A$2:$B$101,1+1),0)</f>
        <v>114</v>
      </c>
      <c r="H18" s="32">
        <v>31</v>
      </c>
      <c r="I18" s="32">
        <v>31</v>
      </c>
      <c r="J18" s="32">
        <v>13</v>
      </c>
      <c r="K18" s="32">
        <v>18</v>
      </c>
      <c r="L18" s="32">
        <f>SUM('pupille G'!H18:K18)</f>
        <v>93</v>
      </c>
      <c r="M18" s="44"/>
      <c r="N18" s="27">
        <v>12</v>
      </c>
      <c r="O18" s="32">
        <f>IF('pupille G'!N18,VLOOKUP('pupille G'!N18,'place-point'!$A$2:$B$101,1+1),0)</f>
        <v>118</v>
      </c>
      <c r="P18" s="29">
        <f>'pupille G'!G18+'pupille G'!O18</f>
        <v>232</v>
      </c>
    </row>
    <row r="19" spans="1:16" ht="15.75">
      <c r="A19" s="31">
        <v>14</v>
      </c>
      <c r="B19" s="42">
        <v>72</v>
      </c>
      <c r="C19" s="31" t="s">
        <v>71</v>
      </c>
      <c r="D19" s="31" t="s">
        <v>113</v>
      </c>
      <c r="E19" s="31" t="s">
        <v>73</v>
      </c>
      <c r="F19" s="32">
        <v>17</v>
      </c>
      <c r="G19" s="32">
        <f>IF('pupille G'!F19,VLOOKUP('pupille G'!F19,'place-point'!$A$2:$B$101,1+1),0)</f>
        <v>108</v>
      </c>
      <c r="H19" s="32">
        <v>27</v>
      </c>
      <c r="I19" s="32">
        <v>31</v>
      </c>
      <c r="J19" s="32">
        <v>23</v>
      </c>
      <c r="K19" s="32">
        <v>18</v>
      </c>
      <c r="L19" s="32">
        <f>SUM('pupille G'!H19:K19)</f>
        <v>99</v>
      </c>
      <c r="M19" s="44"/>
      <c r="N19" s="27">
        <v>10</v>
      </c>
      <c r="O19" s="32">
        <f>IF('pupille G'!N19,VLOOKUP('pupille G'!N19,'place-point'!$A$2:$B$101,1+1),0)</f>
        <v>123</v>
      </c>
      <c r="P19" s="29">
        <f>'pupille G'!G19+'pupille G'!O19</f>
        <v>231</v>
      </c>
    </row>
    <row r="20" spans="1:16" ht="15.75">
      <c r="A20" s="31">
        <v>15</v>
      </c>
      <c r="B20" s="42">
        <v>52</v>
      </c>
      <c r="C20" s="31" t="s">
        <v>114</v>
      </c>
      <c r="D20" s="31" t="s">
        <v>115</v>
      </c>
      <c r="E20" s="19" t="s">
        <v>34</v>
      </c>
      <c r="F20" s="27">
        <v>16</v>
      </c>
      <c r="G20" s="27">
        <f>IF('pupille G'!F20,VLOOKUP('pupille G'!F20,'place-point'!$A$2:$B$101,1+1),0)</f>
        <v>110</v>
      </c>
      <c r="H20" s="27">
        <v>23</v>
      </c>
      <c r="I20" s="27">
        <v>31</v>
      </c>
      <c r="J20" s="27">
        <v>3</v>
      </c>
      <c r="K20" s="27">
        <v>28</v>
      </c>
      <c r="L20" s="27">
        <f>SUM('pupille G'!H20:K20)</f>
        <v>85</v>
      </c>
      <c r="M20" s="44"/>
      <c r="N20" s="27">
        <v>13</v>
      </c>
      <c r="O20" s="27">
        <f>IF('pupille G'!N20,VLOOKUP('pupille G'!N20,'place-point'!$A$2:$B$101,1+1),0)</f>
        <v>116</v>
      </c>
      <c r="P20" s="29">
        <f>'pupille G'!G20+'pupille G'!O20</f>
        <v>226</v>
      </c>
    </row>
    <row r="21" spans="1:16" ht="15.75">
      <c r="A21" s="31">
        <v>16</v>
      </c>
      <c r="B21" s="42">
        <v>67</v>
      </c>
      <c r="C21" s="20" t="s">
        <v>116</v>
      </c>
      <c r="D21" s="20" t="s">
        <v>42</v>
      </c>
      <c r="E21" s="20" t="s">
        <v>23</v>
      </c>
      <c r="F21" s="27">
        <v>13</v>
      </c>
      <c r="G21" s="27">
        <f>IF('pupille G'!F21,VLOOKUP('pupille G'!F21,'place-point'!$A$2:$B$101,1+1),0)</f>
        <v>116</v>
      </c>
      <c r="H21" s="27">
        <v>18</v>
      </c>
      <c r="I21" s="27">
        <v>28</v>
      </c>
      <c r="J21" s="27">
        <v>8</v>
      </c>
      <c r="K21" s="27">
        <v>14</v>
      </c>
      <c r="L21" s="27">
        <f>SUM('pupille G'!H21:K21)</f>
        <v>68</v>
      </c>
      <c r="M21" s="44"/>
      <c r="N21" s="27">
        <v>16</v>
      </c>
      <c r="O21" s="27">
        <f>IF('pupille G'!N21,VLOOKUP('pupille G'!N21,'place-point'!$A$2:$B$101,1+1),0)</f>
        <v>110</v>
      </c>
      <c r="P21" s="29">
        <f>'pupille G'!G21+'pupille G'!O21</f>
        <v>226</v>
      </c>
    </row>
    <row r="22" spans="1:16" ht="15.75">
      <c r="A22" s="31">
        <v>17</v>
      </c>
      <c r="B22" s="42">
        <v>58</v>
      </c>
      <c r="C22" s="31" t="s">
        <v>117</v>
      </c>
      <c r="D22" s="31" t="s">
        <v>118</v>
      </c>
      <c r="E22" s="32" t="s">
        <v>34</v>
      </c>
      <c r="F22" s="27" t="s">
        <v>61</v>
      </c>
      <c r="G22" s="27" t="e">
        <f>IF('pupille G'!F22,VLOOKUP('pupille G'!F22,'place-point'!$A$2:$B$101,1+1),0)</f>
        <v>#VALUE!</v>
      </c>
      <c r="H22" s="27" t="s">
        <v>61</v>
      </c>
      <c r="I22" s="27"/>
      <c r="J22" s="27"/>
      <c r="K22" s="27"/>
      <c r="L22" s="27"/>
      <c r="M22" s="44"/>
      <c r="N22" s="27"/>
      <c r="O22" s="27"/>
      <c r="P22" s="29" t="e">
        <f>'pupille G'!G22+'pupille G'!O22</f>
        <v>#VALUE!</v>
      </c>
    </row>
    <row r="23" spans="1:16" s="3" customFormat="1" ht="15.75">
      <c r="A23" s="31">
        <v>18</v>
      </c>
      <c r="B23" s="42">
        <v>60</v>
      </c>
      <c r="C23" s="31" t="s">
        <v>119</v>
      </c>
      <c r="D23" s="31" t="s">
        <v>120</v>
      </c>
      <c r="E23" s="32" t="s">
        <v>34</v>
      </c>
      <c r="F23" s="32" t="s">
        <v>61</v>
      </c>
      <c r="G23" s="32" t="e">
        <f>IF('pupille G'!F23,VLOOKUP('pupille G'!F23,'place-point'!$A$2:$B$101,1+1),0)</f>
        <v>#VALUE!</v>
      </c>
      <c r="H23" s="27" t="s">
        <v>61</v>
      </c>
      <c r="I23" s="32"/>
      <c r="J23" s="32"/>
      <c r="K23" s="32"/>
      <c r="L23" s="32"/>
      <c r="M23" s="44"/>
      <c r="N23" s="27"/>
      <c r="O23" s="32"/>
      <c r="P23" s="29" t="e">
        <f>'pupille G'!G23+'pupille G'!O23</f>
        <v>#VALUE!</v>
      </c>
    </row>
    <row r="24" spans="1:16" s="3" customFormat="1" ht="15.75">
      <c r="A24" s="31">
        <v>19</v>
      </c>
      <c r="B24" s="42">
        <v>62</v>
      </c>
      <c r="C24" s="31" t="s">
        <v>121</v>
      </c>
      <c r="D24" s="31" t="s">
        <v>122</v>
      </c>
      <c r="E24" s="32" t="s">
        <v>34</v>
      </c>
      <c r="F24" s="27" t="s">
        <v>61</v>
      </c>
      <c r="G24" s="27" t="e">
        <f>IF('pupille G'!F24,VLOOKUP('pupille G'!F24,'place-point'!$A$2:$B$101,1+1),0)</f>
        <v>#VALUE!</v>
      </c>
      <c r="H24" s="27" t="s">
        <v>61</v>
      </c>
      <c r="I24" s="27"/>
      <c r="J24" s="27"/>
      <c r="K24" s="27"/>
      <c r="L24" s="27"/>
      <c r="M24" s="44"/>
      <c r="N24" s="27"/>
      <c r="O24" s="27"/>
      <c r="P24" s="29" t="e">
        <f>'pupille G'!G24+'pupille G'!O24</f>
        <v>#VALUE!</v>
      </c>
    </row>
    <row r="25" spans="1:16" s="3" customFormat="1" ht="15.75">
      <c r="A25" s="31">
        <v>20</v>
      </c>
      <c r="B25" s="42">
        <v>64</v>
      </c>
      <c r="C25" s="31" t="s">
        <v>123</v>
      </c>
      <c r="D25" s="31" t="s">
        <v>124</v>
      </c>
      <c r="E25" s="32" t="s">
        <v>34</v>
      </c>
      <c r="F25" s="27" t="s">
        <v>61</v>
      </c>
      <c r="G25" s="27" t="e">
        <f>IF('pupille G'!F25,VLOOKUP('pupille G'!F25,'place-point'!$A$2:$B$101,1+1),0)</f>
        <v>#VALUE!</v>
      </c>
      <c r="H25" s="27" t="s">
        <v>61</v>
      </c>
      <c r="I25" s="27"/>
      <c r="J25" s="27"/>
      <c r="K25" s="27"/>
      <c r="L25" s="27"/>
      <c r="M25" s="44"/>
      <c r="N25" s="27"/>
      <c r="O25" s="27"/>
      <c r="P25" s="29" t="e">
        <f>'pupille G'!G25+'pupille G'!O25</f>
        <v>#VALUE!</v>
      </c>
    </row>
    <row r="26" spans="1:16" ht="15.75">
      <c r="A26" s="31">
        <v>21</v>
      </c>
      <c r="B26" s="42">
        <v>65</v>
      </c>
      <c r="C26" s="31" t="s">
        <v>125</v>
      </c>
      <c r="D26" s="31" t="s">
        <v>126</v>
      </c>
      <c r="E26" s="32" t="s">
        <v>34</v>
      </c>
      <c r="F26" s="27" t="s">
        <v>61</v>
      </c>
      <c r="G26" s="27" t="e">
        <f>IF('pupille G'!F26,VLOOKUP('pupille G'!F26,'place-point'!$A$2:$B$101,1+1),0)</f>
        <v>#VALUE!</v>
      </c>
      <c r="H26" s="27" t="s">
        <v>61</v>
      </c>
      <c r="I26" s="27"/>
      <c r="J26" s="27"/>
      <c r="K26" s="27"/>
      <c r="L26" s="27"/>
      <c r="M26" s="44"/>
      <c r="N26" s="27"/>
      <c r="O26" s="27"/>
      <c r="P26" s="29" t="e">
        <f>'pupille G'!G26+'pupille G'!O26</f>
        <v>#VALUE!</v>
      </c>
    </row>
    <row r="27" spans="1:16" ht="15.75">
      <c r="A27" s="31">
        <v>22</v>
      </c>
      <c r="B27" s="42">
        <v>68</v>
      </c>
      <c r="C27" s="31" t="s">
        <v>127</v>
      </c>
      <c r="D27" s="31" t="s">
        <v>128</v>
      </c>
      <c r="E27" s="32" t="s">
        <v>34</v>
      </c>
      <c r="F27" s="32" t="s">
        <v>129</v>
      </c>
      <c r="G27" s="32" t="e">
        <f>IF('pupille G'!F27,VLOOKUP('pupille G'!F27,'place-point'!$A$2:$B$101,1+1),0)</f>
        <v>#VALUE!</v>
      </c>
      <c r="H27" s="32"/>
      <c r="I27" s="32"/>
      <c r="J27" s="32"/>
      <c r="K27" s="32"/>
      <c r="L27" s="32"/>
      <c r="M27" s="44"/>
      <c r="N27" s="27"/>
      <c r="O27" s="32"/>
      <c r="P27" s="29" t="e">
        <f>'pupille G'!G27+'pupille G'!O27</f>
        <v>#VALUE!</v>
      </c>
    </row>
    <row r="28" spans="1:16" ht="15.75">
      <c r="A28" s="31">
        <v>23</v>
      </c>
      <c r="B28" s="42">
        <v>71</v>
      </c>
      <c r="C28" s="31" t="s">
        <v>130</v>
      </c>
      <c r="D28" s="31" t="s">
        <v>131</v>
      </c>
      <c r="E28" s="32" t="s">
        <v>34</v>
      </c>
      <c r="F28" s="32" t="s">
        <v>61</v>
      </c>
      <c r="G28" s="32" t="e">
        <f>IF('pupille G'!F28,VLOOKUP('pupille G'!F28,'place-point'!$A$2:$B$101,1+1),0)</f>
        <v>#VALUE!</v>
      </c>
      <c r="H28" s="27" t="s">
        <v>61</v>
      </c>
      <c r="I28" s="32"/>
      <c r="J28" s="32"/>
      <c r="K28" s="32"/>
      <c r="L28" s="32"/>
      <c r="M28" s="44"/>
      <c r="N28" s="27"/>
      <c r="O28" s="32"/>
      <c r="P28" s="29" t="e">
        <f>'pupille G'!G28+'pupille G'!O28</f>
        <v>#VALUE!</v>
      </c>
    </row>
  </sheetData>
  <sheetProtection selectLockedCells="1" selectUnlockedCells="1"/>
  <mergeCells count="3">
    <mergeCell ref="B1:F1"/>
    <mergeCell ref="F4:G4"/>
    <mergeCell ref="H4:O4"/>
  </mergeCells>
  <printOptions/>
  <pageMargins left="0.7875" right="0.7875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6.57421875" style="0" customWidth="1"/>
    <col min="3" max="3" width="14.140625" style="0" customWidth="1"/>
    <col min="4" max="4" width="11.57421875" style="0" customWidth="1"/>
    <col min="5" max="5" width="26.57421875" style="0" customWidth="1"/>
    <col min="6" max="6" width="7.00390625" style="0" customWidth="1"/>
    <col min="7" max="7" width="5.140625" style="0" customWidth="1"/>
    <col min="8" max="11" width="5.7109375" style="0" customWidth="1"/>
    <col min="12" max="12" width="4.28125" style="0" customWidth="1"/>
    <col min="13" max="13" width="8.57421875" style="0" customWidth="1"/>
    <col min="14" max="14" width="8.28125" style="0" customWidth="1"/>
    <col min="15" max="15" width="8.421875" style="0" customWidth="1"/>
    <col min="16" max="16" width="9.8515625" style="0" customWidth="1"/>
  </cols>
  <sheetData>
    <row r="1" spans="1:15" ht="15.75">
      <c r="A1" s="3"/>
      <c r="B1" s="64" t="s">
        <v>2</v>
      </c>
      <c r="C1" s="64"/>
      <c r="D1" s="64"/>
      <c r="E1" s="64"/>
      <c r="F1" s="64"/>
      <c r="G1" s="4"/>
      <c r="H1" s="4"/>
      <c r="I1" s="4"/>
      <c r="J1" s="4"/>
      <c r="K1" s="4"/>
      <c r="L1" s="4"/>
      <c r="M1" s="4"/>
      <c r="N1" s="4"/>
      <c r="O1" s="4"/>
    </row>
    <row r="3" ht="12.75">
      <c r="B3" s="5" t="s">
        <v>132</v>
      </c>
    </row>
    <row r="4" spans="6:15" ht="12.75">
      <c r="F4" s="65" t="s">
        <v>4</v>
      </c>
      <c r="G4" s="65"/>
      <c r="H4" s="65" t="s">
        <v>5</v>
      </c>
      <c r="I4" s="65"/>
      <c r="J4" s="65"/>
      <c r="K4" s="65"/>
      <c r="L4" s="65"/>
      <c r="M4" s="65"/>
      <c r="N4" s="65"/>
      <c r="O4" s="65"/>
    </row>
    <row r="5" spans="2:16" ht="33.75">
      <c r="B5" s="36" t="s">
        <v>6</v>
      </c>
      <c r="C5" s="36" t="s">
        <v>7</v>
      </c>
      <c r="D5" s="36" t="s">
        <v>8</v>
      </c>
      <c r="E5" s="7" t="s">
        <v>9</v>
      </c>
      <c r="F5" s="8" t="s">
        <v>10</v>
      </c>
      <c r="G5" s="9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1" t="s">
        <v>16</v>
      </c>
      <c r="M5" s="12" t="s">
        <v>85</v>
      </c>
      <c r="N5" s="13" t="s">
        <v>18</v>
      </c>
      <c r="O5" s="14" t="s">
        <v>19</v>
      </c>
      <c r="P5" s="15" t="s">
        <v>20</v>
      </c>
    </row>
    <row r="6" spans="1:16" s="25" customFormat="1" ht="15.75">
      <c r="A6" s="38">
        <v>1</v>
      </c>
      <c r="B6" s="49">
        <v>41</v>
      </c>
      <c r="C6" s="26" t="s">
        <v>133</v>
      </c>
      <c r="D6" s="26" t="s">
        <v>134</v>
      </c>
      <c r="E6" s="26" t="s">
        <v>135</v>
      </c>
      <c r="F6" s="27">
        <v>2</v>
      </c>
      <c r="G6" s="27">
        <f>IF('pupille F'!F6,VLOOKUP('pupille F'!F6,'place-point'!$A$2:$B$101,1+1),0)</f>
        <v>147</v>
      </c>
      <c r="H6" s="27">
        <v>31</v>
      </c>
      <c r="I6" s="27">
        <v>31</v>
      </c>
      <c r="J6" s="27">
        <v>31</v>
      </c>
      <c r="K6" s="27">
        <v>31</v>
      </c>
      <c r="L6" s="27">
        <f>SUM('pupille F'!H6:K6)</f>
        <v>124</v>
      </c>
      <c r="M6" s="44">
        <v>0.013888888888888888</v>
      </c>
      <c r="N6" s="27">
        <v>1</v>
      </c>
      <c r="O6" s="27">
        <f>IF('pupille F'!N6,VLOOKUP('pupille F'!N6,'place-point'!$A$2:$B$101,1+1),0)</f>
        <v>150</v>
      </c>
      <c r="P6" s="29">
        <f>'pupille F'!G6+'pupille F'!O6</f>
        <v>297</v>
      </c>
    </row>
    <row r="7" spans="1:16" s="25" customFormat="1" ht="17.25" customHeight="1">
      <c r="A7" s="38">
        <v>2</v>
      </c>
      <c r="B7" s="42">
        <v>40</v>
      </c>
      <c r="C7" s="26" t="s">
        <v>136</v>
      </c>
      <c r="D7" s="26" t="s">
        <v>137</v>
      </c>
      <c r="E7" s="26" t="s">
        <v>135</v>
      </c>
      <c r="F7" s="27">
        <v>1</v>
      </c>
      <c r="G7" s="27">
        <f>IF('pupille F'!F7,VLOOKUP('pupille F'!F7,'place-point'!$A$2:$B$101,1+1),0)</f>
        <v>150</v>
      </c>
      <c r="H7" s="27">
        <v>31</v>
      </c>
      <c r="I7" s="27">
        <v>31</v>
      </c>
      <c r="J7" s="27">
        <v>31</v>
      </c>
      <c r="K7" s="27">
        <v>31</v>
      </c>
      <c r="L7" s="27">
        <f>SUM('pupille F'!H7:K7)</f>
        <v>124</v>
      </c>
      <c r="M7" s="44">
        <v>0.019444444444444445</v>
      </c>
      <c r="N7" s="27">
        <v>2</v>
      </c>
      <c r="O7" s="27">
        <f>IF('pupille F'!N7,VLOOKUP('pupille F'!N7,'place-point'!$A$2:$B$101,1+1),0)</f>
        <v>147</v>
      </c>
      <c r="P7" s="29">
        <f>'pupille F'!G7+'pupille F'!O7</f>
        <v>297</v>
      </c>
    </row>
    <row r="8" spans="1:16" s="25" customFormat="1" ht="15.75">
      <c r="A8" s="38">
        <v>3</v>
      </c>
      <c r="B8" s="42">
        <v>43</v>
      </c>
      <c r="C8" s="18" t="s">
        <v>138</v>
      </c>
      <c r="D8" s="18" t="s">
        <v>139</v>
      </c>
      <c r="E8" s="20" t="s">
        <v>23</v>
      </c>
      <c r="F8" s="27">
        <v>3</v>
      </c>
      <c r="G8" s="27">
        <f>IF('pupille F'!F8,VLOOKUP('pupille F'!F8,'place-point'!$A$2:$B$101,1+1),0)</f>
        <v>144</v>
      </c>
      <c r="H8" s="27">
        <v>31</v>
      </c>
      <c r="I8" s="27">
        <v>31</v>
      </c>
      <c r="J8" s="27">
        <v>31</v>
      </c>
      <c r="K8" s="27">
        <v>30</v>
      </c>
      <c r="L8" s="27">
        <f>SUM('pupille F'!H8:K8)</f>
        <v>123</v>
      </c>
      <c r="M8" s="44"/>
      <c r="N8" s="27">
        <v>4</v>
      </c>
      <c r="O8" s="27">
        <f>IF('pupille F'!N8,VLOOKUP('pupille F'!N8,'place-point'!$A$2:$B$101,1+1),0)</f>
        <v>141</v>
      </c>
      <c r="P8" s="29">
        <f>'pupille F'!G8+'pupille F'!O8</f>
        <v>285</v>
      </c>
    </row>
    <row r="9" spans="1:16" ht="15.75">
      <c r="A9" s="27">
        <v>4</v>
      </c>
      <c r="B9" s="49">
        <v>42</v>
      </c>
      <c r="C9" s="26" t="s">
        <v>140</v>
      </c>
      <c r="D9" s="26" t="s">
        <v>141</v>
      </c>
      <c r="E9" s="26" t="s">
        <v>29</v>
      </c>
      <c r="F9" s="27" t="s">
        <v>61</v>
      </c>
      <c r="G9" s="27" t="e">
        <f>IF('pupille F'!F9,VLOOKUP('pupille F'!F9,'place-point'!$A$2:$B$101,1+1),0)</f>
        <v>#VALUE!</v>
      </c>
      <c r="H9" s="27"/>
      <c r="I9" s="27"/>
      <c r="J9" s="27"/>
      <c r="K9" s="27"/>
      <c r="L9" s="27">
        <f>SUM('pupille F'!H9:K9)</f>
        <v>0</v>
      </c>
      <c r="M9" s="44"/>
      <c r="N9" s="27">
        <v>3</v>
      </c>
      <c r="O9" s="27">
        <f>IF('pupille F'!N9,VLOOKUP('pupille F'!N9,'place-point'!$A$2:$B$101,1+1),0)</f>
        <v>144</v>
      </c>
      <c r="P9" s="29" t="e">
        <f>'pupille F'!G9+'pupille F'!O9</f>
        <v>#VALUE!</v>
      </c>
    </row>
  </sheetData>
  <sheetProtection selectLockedCells="1" selectUnlockedCells="1"/>
  <mergeCells count="3">
    <mergeCell ref="B1:F1"/>
    <mergeCell ref="F4:G4"/>
    <mergeCell ref="H4:O4"/>
  </mergeCells>
  <printOptions horizontalCentered="1"/>
  <pageMargins left="0.3597222222222222" right="0.5902777777777778" top="0.5902777777777778" bottom="0.5902777777777778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PageLayoutView="0" workbookViewId="0" topLeftCell="A1">
      <selection activeCell="N18" sqref="N18"/>
    </sheetView>
  </sheetViews>
  <sheetFormatPr defaultColWidth="11.421875" defaultRowHeight="12.75"/>
  <cols>
    <col min="1" max="1" width="3.8515625" style="0" customWidth="1"/>
    <col min="2" max="2" width="9.421875" style="0" customWidth="1"/>
    <col min="3" max="3" width="21.28125" style="0" customWidth="1"/>
    <col min="5" max="5" width="27.140625" style="0" customWidth="1"/>
    <col min="6" max="6" width="8.421875" style="0" customWidth="1"/>
    <col min="7" max="7" width="5.8515625" style="0" customWidth="1"/>
    <col min="8" max="11" width="5.7109375" style="0" customWidth="1"/>
    <col min="12" max="12" width="5.28125" style="0" customWidth="1"/>
    <col min="13" max="13" width="10.57421875" style="0" customWidth="1"/>
    <col min="14" max="14" width="5.28125" style="0" customWidth="1"/>
    <col min="15" max="15" width="5.421875" style="0" customWidth="1"/>
    <col min="16" max="16" width="6.57421875" style="0" customWidth="1"/>
  </cols>
  <sheetData>
    <row r="1" spans="1:15" ht="15.75">
      <c r="A1" s="3"/>
      <c r="B1" s="64" t="s">
        <v>2</v>
      </c>
      <c r="C1" s="64"/>
      <c r="D1" s="64"/>
      <c r="E1" s="64"/>
      <c r="F1" s="64"/>
      <c r="G1" s="4"/>
      <c r="H1" s="4"/>
      <c r="I1" s="4"/>
      <c r="J1" s="4"/>
      <c r="K1" s="4"/>
      <c r="L1" s="4"/>
      <c r="M1" s="4"/>
      <c r="N1" s="4"/>
      <c r="O1" s="4"/>
    </row>
    <row r="3" ht="12.75">
      <c r="B3" s="5" t="s">
        <v>142</v>
      </c>
    </row>
    <row r="4" spans="6:15" ht="12.75">
      <c r="F4" s="65" t="s">
        <v>4</v>
      </c>
      <c r="G4" s="65"/>
      <c r="H4" s="65" t="s">
        <v>5</v>
      </c>
      <c r="I4" s="65"/>
      <c r="J4" s="65"/>
      <c r="K4" s="65"/>
      <c r="L4" s="65"/>
      <c r="M4" s="65"/>
      <c r="N4" s="65"/>
      <c r="O4" s="65"/>
    </row>
    <row r="5" spans="2:16" ht="45">
      <c r="B5" s="36" t="s">
        <v>6</v>
      </c>
      <c r="C5" s="36" t="s">
        <v>7</v>
      </c>
      <c r="D5" s="36" t="s">
        <v>8</v>
      </c>
      <c r="E5" s="37" t="s">
        <v>9</v>
      </c>
      <c r="F5" s="8" t="s">
        <v>10</v>
      </c>
      <c r="G5" s="9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1" t="s">
        <v>16</v>
      </c>
      <c r="M5" s="12" t="s">
        <v>143</v>
      </c>
      <c r="N5" s="13" t="s">
        <v>18</v>
      </c>
      <c r="O5" s="14" t="s">
        <v>19</v>
      </c>
      <c r="P5" s="15" t="s">
        <v>20</v>
      </c>
    </row>
    <row r="6" spans="1:16" s="3" customFormat="1" ht="15.75">
      <c r="A6" s="41">
        <v>1</v>
      </c>
      <c r="B6" s="42">
        <v>99</v>
      </c>
      <c r="C6" s="31" t="s">
        <v>144</v>
      </c>
      <c r="D6" s="31" t="s">
        <v>145</v>
      </c>
      <c r="E6" s="20" t="s">
        <v>23</v>
      </c>
      <c r="F6" s="32">
        <v>8</v>
      </c>
      <c r="G6" s="2">
        <v>129</v>
      </c>
      <c r="H6" s="32">
        <v>21</v>
      </c>
      <c r="I6" s="32">
        <v>21</v>
      </c>
      <c r="J6" s="32">
        <v>31</v>
      </c>
      <c r="K6" s="32">
        <v>31</v>
      </c>
      <c r="L6" s="32">
        <f aca="true" t="shared" si="0" ref="L6:L44">H6+I6+J6+K6</f>
        <v>104</v>
      </c>
      <c r="M6" s="44">
        <v>0.02361111111111111</v>
      </c>
      <c r="N6" s="32">
        <v>1</v>
      </c>
      <c r="O6" s="2">
        <v>150</v>
      </c>
      <c r="P6" s="29">
        <f aca="true" t="shared" si="1" ref="P6:P43">G6+O6</f>
        <v>279</v>
      </c>
    </row>
    <row r="7" spans="1:16" s="3" customFormat="1" ht="15.75">
      <c r="A7" s="41">
        <v>2</v>
      </c>
      <c r="B7" s="42">
        <v>131</v>
      </c>
      <c r="C7" s="26" t="s">
        <v>146</v>
      </c>
      <c r="D7" s="26" t="s">
        <v>125</v>
      </c>
      <c r="E7" s="26" t="s">
        <v>29</v>
      </c>
      <c r="F7" s="32">
        <v>5</v>
      </c>
      <c r="G7" s="2">
        <v>138</v>
      </c>
      <c r="H7" s="32">
        <v>21</v>
      </c>
      <c r="I7" s="32">
        <v>20</v>
      </c>
      <c r="J7" s="32">
        <v>31</v>
      </c>
      <c r="K7" s="32">
        <v>31</v>
      </c>
      <c r="L7" s="32">
        <f t="shared" si="0"/>
        <v>103</v>
      </c>
      <c r="M7" s="44">
        <v>0.020833333333333332</v>
      </c>
      <c r="N7" s="32">
        <v>4</v>
      </c>
      <c r="O7" s="2">
        <v>141</v>
      </c>
      <c r="P7" s="29">
        <f t="shared" si="1"/>
        <v>279</v>
      </c>
    </row>
    <row r="8" spans="1:16" s="3" customFormat="1" ht="15.75">
      <c r="A8" s="41">
        <v>3</v>
      </c>
      <c r="B8" s="42">
        <v>126</v>
      </c>
      <c r="C8" s="31" t="s">
        <v>147</v>
      </c>
      <c r="D8" s="31" t="s">
        <v>148</v>
      </c>
      <c r="E8" s="20" t="s">
        <v>23</v>
      </c>
      <c r="F8" s="32">
        <v>7</v>
      </c>
      <c r="G8" s="2">
        <v>132</v>
      </c>
      <c r="H8" s="32">
        <v>21</v>
      </c>
      <c r="I8" s="32">
        <v>20</v>
      </c>
      <c r="J8" s="32">
        <v>31</v>
      </c>
      <c r="K8" s="32">
        <v>31</v>
      </c>
      <c r="L8" s="32">
        <f t="shared" si="0"/>
        <v>103</v>
      </c>
      <c r="M8" s="44">
        <v>0.018055555555555554</v>
      </c>
      <c r="N8" s="32">
        <v>3</v>
      </c>
      <c r="O8" s="2">
        <v>144</v>
      </c>
      <c r="P8" s="29">
        <f t="shared" si="1"/>
        <v>276</v>
      </c>
    </row>
    <row r="9" spans="1:16" s="3" customFormat="1" ht="15.75">
      <c r="A9" s="31">
        <v>4</v>
      </c>
      <c r="B9" s="42">
        <v>132</v>
      </c>
      <c r="C9" s="46" t="s">
        <v>149</v>
      </c>
      <c r="D9" s="47" t="s">
        <v>92</v>
      </c>
      <c r="E9" s="18" t="s">
        <v>70</v>
      </c>
      <c r="F9" s="32">
        <v>12</v>
      </c>
      <c r="G9" s="2">
        <v>118</v>
      </c>
      <c r="H9" s="32">
        <v>21</v>
      </c>
      <c r="I9" s="32">
        <v>21</v>
      </c>
      <c r="J9" s="32">
        <v>31</v>
      </c>
      <c r="K9" s="32">
        <v>31</v>
      </c>
      <c r="L9" s="32">
        <f t="shared" si="0"/>
        <v>104</v>
      </c>
      <c r="M9" s="44">
        <v>0.03263888888888889</v>
      </c>
      <c r="N9" s="32">
        <v>2</v>
      </c>
      <c r="O9" s="2">
        <v>147</v>
      </c>
      <c r="P9" s="29">
        <f t="shared" si="1"/>
        <v>265</v>
      </c>
    </row>
    <row r="10" spans="1:16" s="3" customFormat="1" ht="15.75">
      <c r="A10" s="31">
        <v>5</v>
      </c>
      <c r="B10" s="42">
        <v>130</v>
      </c>
      <c r="C10" s="18" t="s">
        <v>150</v>
      </c>
      <c r="D10" s="18" t="s">
        <v>148</v>
      </c>
      <c r="E10" s="18" t="s">
        <v>23</v>
      </c>
      <c r="F10" s="32">
        <v>4</v>
      </c>
      <c r="G10" s="2">
        <v>141</v>
      </c>
      <c r="H10" s="32">
        <v>20</v>
      </c>
      <c r="I10" s="32">
        <v>18</v>
      </c>
      <c r="J10" s="32">
        <v>31</v>
      </c>
      <c r="K10" s="32">
        <v>31</v>
      </c>
      <c r="L10" s="32">
        <f t="shared" si="0"/>
        <v>100</v>
      </c>
      <c r="M10" s="44">
        <v>0.01875</v>
      </c>
      <c r="N10" s="32">
        <v>10</v>
      </c>
      <c r="O10" s="2">
        <v>123</v>
      </c>
      <c r="P10" s="29">
        <f t="shared" si="1"/>
        <v>264</v>
      </c>
    </row>
    <row r="11" spans="1:16" s="3" customFormat="1" ht="15.75">
      <c r="A11" s="31">
        <v>6</v>
      </c>
      <c r="B11" s="42">
        <v>98</v>
      </c>
      <c r="C11" s="31" t="s">
        <v>151</v>
      </c>
      <c r="D11" s="31" t="s">
        <v>152</v>
      </c>
      <c r="E11" s="32" t="s">
        <v>34</v>
      </c>
      <c r="F11" s="32">
        <v>9</v>
      </c>
      <c r="G11" s="2">
        <v>126</v>
      </c>
      <c r="H11" s="32">
        <v>21</v>
      </c>
      <c r="I11" s="32">
        <v>20</v>
      </c>
      <c r="J11" s="32">
        <v>30</v>
      </c>
      <c r="K11" s="32">
        <v>31</v>
      </c>
      <c r="L11" s="32">
        <f t="shared" si="0"/>
        <v>102</v>
      </c>
      <c r="M11" s="44">
        <v>0.024305555555555556</v>
      </c>
      <c r="N11" s="32">
        <v>6</v>
      </c>
      <c r="O11" s="2">
        <v>135</v>
      </c>
      <c r="P11" s="29">
        <f t="shared" si="1"/>
        <v>261</v>
      </c>
    </row>
    <row r="12" spans="1:16" s="3" customFormat="1" ht="15.75">
      <c r="A12" s="31">
        <v>7</v>
      </c>
      <c r="B12" s="42">
        <v>105</v>
      </c>
      <c r="C12" s="31" t="s">
        <v>153</v>
      </c>
      <c r="D12" s="31" t="s">
        <v>154</v>
      </c>
      <c r="E12" s="20" t="s">
        <v>23</v>
      </c>
      <c r="F12" s="32">
        <v>1</v>
      </c>
      <c r="G12" s="2">
        <v>150</v>
      </c>
      <c r="H12" s="32">
        <v>21</v>
      </c>
      <c r="I12" s="32">
        <v>8</v>
      </c>
      <c r="J12" s="32">
        <v>31</v>
      </c>
      <c r="K12" s="32">
        <v>30</v>
      </c>
      <c r="L12" s="32">
        <f t="shared" si="0"/>
        <v>90</v>
      </c>
      <c r="M12" s="44">
        <v>0.01597222222222222</v>
      </c>
      <c r="N12" s="32">
        <v>16</v>
      </c>
      <c r="O12" s="2">
        <v>110</v>
      </c>
      <c r="P12" s="29">
        <f t="shared" si="1"/>
        <v>260</v>
      </c>
    </row>
    <row r="13" spans="1:16" s="3" customFormat="1" ht="15.75">
      <c r="A13" s="31">
        <v>8</v>
      </c>
      <c r="B13" s="42">
        <v>93</v>
      </c>
      <c r="C13" s="31" t="s">
        <v>155</v>
      </c>
      <c r="D13" s="31" t="s">
        <v>156</v>
      </c>
      <c r="E13" s="32" t="s">
        <v>95</v>
      </c>
      <c r="F13" s="32">
        <v>3</v>
      </c>
      <c r="G13" s="2">
        <v>144</v>
      </c>
      <c r="H13" s="32">
        <v>31</v>
      </c>
      <c r="I13" s="32">
        <v>0</v>
      </c>
      <c r="J13" s="32">
        <v>31</v>
      </c>
      <c r="K13" s="32">
        <v>31</v>
      </c>
      <c r="L13" s="32">
        <f t="shared" si="0"/>
        <v>93</v>
      </c>
      <c r="M13" s="50"/>
      <c r="N13" s="32">
        <v>15</v>
      </c>
      <c r="O13" s="2">
        <v>112</v>
      </c>
      <c r="P13" s="29">
        <f t="shared" si="1"/>
        <v>256</v>
      </c>
    </row>
    <row r="14" spans="1:16" s="3" customFormat="1" ht="15.75">
      <c r="A14" s="31">
        <v>9</v>
      </c>
      <c r="B14" s="42">
        <v>116</v>
      </c>
      <c r="C14" s="26" t="s">
        <v>157</v>
      </c>
      <c r="D14" s="26" t="s">
        <v>158</v>
      </c>
      <c r="E14" s="26" t="s">
        <v>159</v>
      </c>
      <c r="F14" s="32">
        <v>2</v>
      </c>
      <c r="G14" s="2">
        <v>147</v>
      </c>
      <c r="H14" s="32">
        <v>21</v>
      </c>
      <c r="I14" s="32">
        <v>8</v>
      </c>
      <c r="J14" s="32">
        <v>30</v>
      </c>
      <c r="K14" s="32">
        <v>31</v>
      </c>
      <c r="L14" s="32">
        <f t="shared" si="0"/>
        <v>90</v>
      </c>
      <c r="M14" s="44">
        <v>0.024305555555555556</v>
      </c>
      <c r="N14" s="32">
        <v>17</v>
      </c>
      <c r="O14" s="2">
        <v>108</v>
      </c>
      <c r="P14" s="29">
        <f t="shared" si="1"/>
        <v>255</v>
      </c>
    </row>
    <row r="15" spans="1:16" s="3" customFormat="1" ht="15.75">
      <c r="A15" s="31">
        <v>10</v>
      </c>
      <c r="B15" s="42">
        <v>95</v>
      </c>
      <c r="C15" s="31" t="s">
        <v>160</v>
      </c>
      <c r="D15" s="31" t="s">
        <v>161</v>
      </c>
      <c r="E15" s="20" t="s">
        <v>23</v>
      </c>
      <c r="F15" s="32">
        <v>6</v>
      </c>
      <c r="G15" s="2">
        <v>135</v>
      </c>
      <c r="H15" s="32">
        <v>21</v>
      </c>
      <c r="I15" s="32">
        <v>13</v>
      </c>
      <c r="J15" s="32">
        <v>30</v>
      </c>
      <c r="K15" s="32">
        <v>30</v>
      </c>
      <c r="L15" s="32">
        <f t="shared" si="0"/>
        <v>94</v>
      </c>
      <c r="M15" s="50"/>
      <c r="N15" s="32">
        <v>14</v>
      </c>
      <c r="O15" s="2">
        <v>114</v>
      </c>
      <c r="P15" s="29">
        <f t="shared" si="1"/>
        <v>249</v>
      </c>
    </row>
    <row r="16" spans="1:17" s="3" customFormat="1" ht="15.75">
      <c r="A16" s="31">
        <v>11</v>
      </c>
      <c r="B16" s="42">
        <v>109</v>
      </c>
      <c r="C16" s="31" t="s">
        <v>47</v>
      </c>
      <c r="D16" s="31" t="s">
        <v>162</v>
      </c>
      <c r="E16" s="32" t="s">
        <v>34</v>
      </c>
      <c r="F16" s="32">
        <v>11</v>
      </c>
      <c r="G16" s="2">
        <v>120</v>
      </c>
      <c r="H16" s="32">
        <v>21</v>
      </c>
      <c r="I16" s="32">
        <v>17</v>
      </c>
      <c r="J16" s="32">
        <v>29</v>
      </c>
      <c r="K16" s="32">
        <v>31</v>
      </c>
      <c r="L16" s="32">
        <f t="shared" si="0"/>
        <v>98</v>
      </c>
      <c r="M16" s="50"/>
      <c r="N16" s="32">
        <v>12</v>
      </c>
      <c r="O16" s="2">
        <v>118</v>
      </c>
      <c r="P16" s="29">
        <f t="shared" si="1"/>
        <v>238</v>
      </c>
      <c r="Q16" s="51"/>
    </row>
    <row r="17" spans="1:16" s="3" customFormat="1" ht="15.75">
      <c r="A17" s="31">
        <v>12</v>
      </c>
      <c r="B17" s="42">
        <v>102</v>
      </c>
      <c r="C17" s="26" t="s">
        <v>163</v>
      </c>
      <c r="D17" s="26" t="s">
        <v>164</v>
      </c>
      <c r="E17" s="26" t="s">
        <v>165</v>
      </c>
      <c r="F17" s="32">
        <v>18</v>
      </c>
      <c r="G17" s="2">
        <v>106</v>
      </c>
      <c r="H17" s="32">
        <v>20</v>
      </c>
      <c r="I17" s="32">
        <v>20</v>
      </c>
      <c r="J17" s="32">
        <v>30</v>
      </c>
      <c r="K17" s="32">
        <v>31</v>
      </c>
      <c r="L17" s="32">
        <f t="shared" si="0"/>
        <v>101</v>
      </c>
      <c r="M17" s="44">
        <v>0.034027777777777775</v>
      </c>
      <c r="N17" s="32">
        <v>9</v>
      </c>
      <c r="O17" s="2">
        <v>126</v>
      </c>
      <c r="P17" s="29">
        <f t="shared" si="1"/>
        <v>232</v>
      </c>
    </row>
    <row r="18" spans="1:16" s="3" customFormat="1" ht="15.75">
      <c r="A18" s="32">
        <v>13</v>
      </c>
      <c r="B18" s="42">
        <v>114</v>
      </c>
      <c r="C18" s="31" t="s">
        <v>166</v>
      </c>
      <c r="D18" s="31" t="s">
        <v>167</v>
      </c>
      <c r="E18" s="20" t="s">
        <v>23</v>
      </c>
      <c r="F18" s="32">
        <v>25</v>
      </c>
      <c r="G18" s="2">
        <v>92</v>
      </c>
      <c r="H18" s="32">
        <v>21</v>
      </c>
      <c r="I18" s="32">
        <v>21</v>
      </c>
      <c r="J18" s="32">
        <v>30</v>
      </c>
      <c r="K18" s="32">
        <v>31</v>
      </c>
      <c r="L18" s="32">
        <f t="shared" si="0"/>
        <v>103</v>
      </c>
      <c r="M18" s="44">
        <v>0.02847222222222222</v>
      </c>
      <c r="N18" s="32">
        <v>5</v>
      </c>
      <c r="O18" s="2">
        <v>138</v>
      </c>
      <c r="P18" s="29">
        <f t="shared" si="1"/>
        <v>230</v>
      </c>
    </row>
    <row r="19" spans="1:16" s="3" customFormat="1" ht="15.75">
      <c r="A19" s="32">
        <v>14</v>
      </c>
      <c r="B19" s="42">
        <v>110</v>
      </c>
      <c r="C19" s="31" t="s">
        <v>168</v>
      </c>
      <c r="D19" s="31" t="s">
        <v>169</v>
      </c>
      <c r="E19" s="20" t="s">
        <v>109</v>
      </c>
      <c r="F19" s="32">
        <v>13</v>
      </c>
      <c r="G19" s="2">
        <v>116</v>
      </c>
      <c r="H19" s="32">
        <v>20</v>
      </c>
      <c r="I19" s="32">
        <v>8</v>
      </c>
      <c r="J19" s="32">
        <v>31</v>
      </c>
      <c r="K19" s="32">
        <v>30</v>
      </c>
      <c r="L19" s="32">
        <f t="shared" si="0"/>
        <v>89</v>
      </c>
      <c r="M19" s="50"/>
      <c r="N19" s="32">
        <v>19</v>
      </c>
      <c r="O19" s="2">
        <v>104</v>
      </c>
      <c r="P19" s="29">
        <f t="shared" si="1"/>
        <v>220</v>
      </c>
    </row>
    <row r="20" spans="1:16" ht="15.75">
      <c r="A20" s="32">
        <v>15</v>
      </c>
      <c r="B20" s="42">
        <v>123</v>
      </c>
      <c r="C20" s="31" t="s">
        <v>170</v>
      </c>
      <c r="D20" s="31" t="s">
        <v>171</v>
      </c>
      <c r="E20" s="20" t="s">
        <v>109</v>
      </c>
      <c r="F20" s="32">
        <v>28</v>
      </c>
      <c r="G20" s="2">
        <v>86</v>
      </c>
      <c r="H20" s="32">
        <v>19</v>
      </c>
      <c r="I20" s="32">
        <v>21</v>
      </c>
      <c r="J20" s="32">
        <v>31</v>
      </c>
      <c r="K20" s="32">
        <v>31</v>
      </c>
      <c r="L20" s="32">
        <f t="shared" si="0"/>
        <v>102</v>
      </c>
      <c r="M20" s="44">
        <v>0.03125</v>
      </c>
      <c r="N20" s="32">
        <v>7</v>
      </c>
      <c r="O20" s="2">
        <v>132</v>
      </c>
      <c r="P20" s="29">
        <f t="shared" si="1"/>
        <v>218</v>
      </c>
    </row>
    <row r="21" spans="1:16" s="3" customFormat="1" ht="15.75">
      <c r="A21" s="31">
        <v>16</v>
      </c>
      <c r="B21" s="42">
        <v>133</v>
      </c>
      <c r="C21" s="31" t="s">
        <v>172</v>
      </c>
      <c r="D21" s="31" t="s">
        <v>44</v>
      </c>
      <c r="E21" s="32" t="s">
        <v>34</v>
      </c>
      <c r="F21" s="32">
        <v>17</v>
      </c>
      <c r="G21" s="2">
        <v>108</v>
      </c>
      <c r="H21" s="32">
        <v>20</v>
      </c>
      <c r="I21" s="32">
        <v>8</v>
      </c>
      <c r="J21" s="32">
        <v>31</v>
      </c>
      <c r="K21" s="32">
        <v>31</v>
      </c>
      <c r="L21" s="32">
        <f t="shared" si="0"/>
        <v>90</v>
      </c>
      <c r="M21" s="44">
        <v>0.029166666666666667</v>
      </c>
      <c r="N21" s="32">
        <v>18</v>
      </c>
      <c r="O21" s="2">
        <v>106</v>
      </c>
      <c r="P21" s="29">
        <f t="shared" si="1"/>
        <v>214</v>
      </c>
    </row>
    <row r="22" spans="1:16" ht="15.75">
      <c r="A22" s="32">
        <v>17</v>
      </c>
      <c r="B22" s="42">
        <v>119</v>
      </c>
      <c r="C22" s="31" t="s">
        <v>173</v>
      </c>
      <c r="D22" s="31" t="s">
        <v>174</v>
      </c>
      <c r="E22" s="20" t="s">
        <v>23</v>
      </c>
      <c r="F22" s="32">
        <v>10</v>
      </c>
      <c r="G22" s="2">
        <v>123</v>
      </c>
      <c r="H22" s="32">
        <v>19</v>
      </c>
      <c r="I22" s="32">
        <v>18</v>
      </c>
      <c r="J22" s="32">
        <v>30</v>
      </c>
      <c r="K22" s="32">
        <v>3</v>
      </c>
      <c r="L22" s="32">
        <f t="shared" si="0"/>
        <v>70</v>
      </c>
      <c r="M22" s="50"/>
      <c r="N22" s="32">
        <v>27</v>
      </c>
      <c r="O22" s="2">
        <v>88</v>
      </c>
      <c r="P22" s="29">
        <f t="shared" si="1"/>
        <v>211</v>
      </c>
    </row>
    <row r="23" spans="1:16" ht="15.75">
      <c r="A23" s="32">
        <v>18</v>
      </c>
      <c r="B23" s="42">
        <v>117</v>
      </c>
      <c r="C23" s="31" t="s">
        <v>175</v>
      </c>
      <c r="D23" s="31" t="s">
        <v>176</v>
      </c>
      <c r="E23" s="32" t="s">
        <v>34</v>
      </c>
      <c r="F23" s="32">
        <v>15</v>
      </c>
      <c r="G23" s="2">
        <v>112</v>
      </c>
      <c r="H23" s="32">
        <v>18</v>
      </c>
      <c r="I23" s="32">
        <v>0</v>
      </c>
      <c r="J23" s="32">
        <v>31</v>
      </c>
      <c r="K23" s="32">
        <v>31</v>
      </c>
      <c r="L23" s="32">
        <f t="shared" si="0"/>
        <v>80</v>
      </c>
      <c r="M23" s="50"/>
      <c r="N23" s="32">
        <v>22</v>
      </c>
      <c r="O23" s="2">
        <v>98</v>
      </c>
      <c r="P23" s="29">
        <f t="shared" si="1"/>
        <v>210</v>
      </c>
    </row>
    <row r="24" spans="1:16" ht="15.75">
      <c r="A24" s="31">
        <v>19</v>
      </c>
      <c r="B24" s="42">
        <v>121</v>
      </c>
      <c r="C24" s="31" t="s">
        <v>177</v>
      </c>
      <c r="D24" s="31" t="s">
        <v>178</v>
      </c>
      <c r="E24" s="20" t="s">
        <v>23</v>
      </c>
      <c r="F24" s="32">
        <v>27</v>
      </c>
      <c r="G24" s="2">
        <v>88</v>
      </c>
      <c r="H24" s="32">
        <v>18</v>
      </c>
      <c r="I24" s="32">
        <v>21</v>
      </c>
      <c r="J24" s="32">
        <v>31</v>
      </c>
      <c r="K24" s="32">
        <v>30</v>
      </c>
      <c r="L24" s="32">
        <f t="shared" si="0"/>
        <v>100</v>
      </c>
      <c r="M24" s="44">
        <v>0.027777777777777776</v>
      </c>
      <c r="N24" s="32">
        <v>11</v>
      </c>
      <c r="O24" s="2">
        <v>120</v>
      </c>
      <c r="P24" s="29">
        <f t="shared" si="1"/>
        <v>208</v>
      </c>
    </row>
    <row r="25" spans="1:16" ht="15.75">
      <c r="A25" s="32">
        <v>20</v>
      </c>
      <c r="B25" s="42">
        <v>115</v>
      </c>
      <c r="C25" s="31" t="s">
        <v>179</v>
      </c>
      <c r="D25" s="31" t="s">
        <v>180</v>
      </c>
      <c r="E25" s="32" t="s">
        <v>34</v>
      </c>
      <c r="F25" s="32">
        <v>19</v>
      </c>
      <c r="G25" s="2">
        <v>104</v>
      </c>
      <c r="H25" s="32">
        <v>9</v>
      </c>
      <c r="I25" s="32">
        <v>17</v>
      </c>
      <c r="J25" s="32">
        <v>31</v>
      </c>
      <c r="K25" s="32">
        <v>31</v>
      </c>
      <c r="L25" s="32">
        <f t="shared" si="0"/>
        <v>88</v>
      </c>
      <c r="M25" s="50"/>
      <c r="N25" s="32">
        <v>20</v>
      </c>
      <c r="O25" s="2">
        <v>102</v>
      </c>
      <c r="P25" s="29">
        <f t="shared" si="1"/>
        <v>206</v>
      </c>
    </row>
    <row r="26" spans="1:16" ht="15.75">
      <c r="A26" s="32">
        <v>21</v>
      </c>
      <c r="B26" s="42">
        <v>120</v>
      </c>
      <c r="C26" s="31" t="s">
        <v>181</v>
      </c>
      <c r="D26" s="31" t="s">
        <v>182</v>
      </c>
      <c r="E26" s="20" t="s">
        <v>23</v>
      </c>
      <c r="F26" s="32">
        <v>30</v>
      </c>
      <c r="G26" s="2">
        <v>82</v>
      </c>
      <c r="H26" s="32">
        <v>19</v>
      </c>
      <c r="I26" s="32">
        <v>20</v>
      </c>
      <c r="J26" s="32">
        <v>27</v>
      </c>
      <c r="K26" s="32">
        <v>31</v>
      </c>
      <c r="L26" s="32">
        <f t="shared" si="0"/>
        <v>97</v>
      </c>
      <c r="M26" s="50"/>
      <c r="N26" s="32">
        <v>13</v>
      </c>
      <c r="O26" s="2">
        <v>116</v>
      </c>
      <c r="P26" s="29">
        <f t="shared" si="1"/>
        <v>198</v>
      </c>
    </row>
    <row r="27" spans="1:16" ht="15.75">
      <c r="A27" s="31">
        <v>22</v>
      </c>
      <c r="B27" s="42">
        <v>125</v>
      </c>
      <c r="C27" s="31" t="s">
        <v>183</v>
      </c>
      <c r="D27" s="31" t="s">
        <v>184</v>
      </c>
      <c r="E27" s="32" t="s">
        <v>34</v>
      </c>
      <c r="F27" s="32">
        <v>21</v>
      </c>
      <c r="G27" s="2">
        <v>100</v>
      </c>
      <c r="H27" s="32">
        <v>8</v>
      </c>
      <c r="I27" s="32">
        <v>19</v>
      </c>
      <c r="J27" s="32">
        <v>30</v>
      </c>
      <c r="K27" s="32">
        <v>16</v>
      </c>
      <c r="L27" s="32">
        <f t="shared" si="0"/>
        <v>73</v>
      </c>
      <c r="M27" s="50"/>
      <c r="N27" s="32">
        <v>23</v>
      </c>
      <c r="O27" s="2">
        <v>96</v>
      </c>
      <c r="P27" s="29">
        <f t="shared" si="1"/>
        <v>196</v>
      </c>
    </row>
    <row r="28" spans="1:16" ht="15.75">
      <c r="A28" s="32">
        <v>23</v>
      </c>
      <c r="B28" s="42">
        <v>92</v>
      </c>
      <c r="C28" s="3" t="s">
        <v>185</v>
      </c>
      <c r="D28" s="3" t="s">
        <v>186</v>
      </c>
      <c r="E28" s="20" t="s">
        <v>109</v>
      </c>
      <c r="F28" s="19">
        <v>14</v>
      </c>
      <c r="G28" s="2">
        <v>114</v>
      </c>
      <c r="H28" s="19">
        <v>20</v>
      </c>
      <c r="I28" s="19">
        <v>8</v>
      </c>
      <c r="J28" s="32">
        <v>3</v>
      </c>
      <c r="K28" s="19">
        <v>30</v>
      </c>
      <c r="L28" s="32">
        <f t="shared" si="0"/>
        <v>61</v>
      </c>
      <c r="M28" s="50"/>
      <c r="N28" s="32">
        <v>30</v>
      </c>
      <c r="O28" s="2">
        <v>82</v>
      </c>
      <c r="P28" s="29">
        <f t="shared" si="1"/>
        <v>196</v>
      </c>
    </row>
    <row r="29" spans="1:16" ht="15.75">
      <c r="A29" s="32">
        <v>24</v>
      </c>
      <c r="B29" s="42">
        <v>106</v>
      </c>
      <c r="C29" s="31" t="s">
        <v>59</v>
      </c>
      <c r="D29" s="31" t="s">
        <v>187</v>
      </c>
      <c r="E29" s="32" t="s">
        <v>34</v>
      </c>
      <c r="F29" s="32">
        <v>16</v>
      </c>
      <c r="G29" s="2">
        <v>110</v>
      </c>
      <c r="H29" s="32">
        <v>19</v>
      </c>
      <c r="I29" s="32">
        <v>19</v>
      </c>
      <c r="J29" s="32">
        <v>18</v>
      </c>
      <c r="K29" s="32">
        <v>3</v>
      </c>
      <c r="L29" s="32">
        <f t="shared" si="0"/>
        <v>59</v>
      </c>
      <c r="M29" s="50"/>
      <c r="N29" s="32">
        <v>32</v>
      </c>
      <c r="O29" s="2">
        <v>78</v>
      </c>
      <c r="P29" s="29">
        <f t="shared" si="1"/>
        <v>188</v>
      </c>
    </row>
    <row r="30" spans="1:16" ht="15.75">
      <c r="A30" s="31">
        <v>25</v>
      </c>
      <c r="B30" s="42">
        <v>134</v>
      </c>
      <c r="C30" s="31" t="s">
        <v>188</v>
      </c>
      <c r="D30" s="31" t="s">
        <v>189</v>
      </c>
      <c r="E30" s="32" t="s">
        <v>23</v>
      </c>
      <c r="F30" s="32">
        <v>29</v>
      </c>
      <c r="G30" s="2">
        <v>84</v>
      </c>
      <c r="H30" s="32">
        <v>18</v>
      </c>
      <c r="I30" s="32">
        <v>8</v>
      </c>
      <c r="J30" s="32">
        <v>30</v>
      </c>
      <c r="K30" s="32">
        <v>30</v>
      </c>
      <c r="L30" s="32">
        <f t="shared" si="0"/>
        <v>86</v>
      </c>
      <c r="M30" s="50"/>
      <c r="N30" s="32">
        <v>21</v>
      </c>
      <c r="O30" s="2">
        <v>100</v>
      </c>
      <c r="P30" s="29">
        <f t="shared" si="1"/>
        <v>184</v>
      </c>
    </row>
    <row r="31" spans="1:16" ht="15.75">
      <c r="A31" s="32">
        <v>26</v>
      </c>
      <c r="B31" s="42">
        <v>97</v>
      </c>
      <c r="C31" s="31" t="s">
        <v>190</v>
      </c>
      <c r="D31" s="31" t="s">
        <v>63</v>
      </c>
      <c r="E31" s="32" t="s">
        <v>34</v>
      </c>
      <c r="F31" s="32">
        <v>26</v>
      </c>
      <c r="G31" s="2">
        <v>90</v>
      </c>
      <c r="H31" s="32">
        <v>18</v>
      </c>
      <c r="I31" s="32">
        <v>0</v>
      </c>
      <c r="J31" s="32">
        <v>30</v>
      </c>
      <c r="K31" s="32">
        <v>23</v>
      </c>
      <c r="L31" s="32">
        <f t="shared" si="0"/>
        <v>71</v>
      </c>
      <c r="M31" s="50"/>
      <c r="N31" s="32">
        <v>26</v>
      </c>
      <c r="O31" s="2">
        <v>90</v>
      </c>
      <c r="P31" s="29">
        <f t="shared" si="1"/>
        <v>180</v>
      </c>
    </row>
    <row r="32" spans="1:16" ht="15.75">
      <c r="A32" s="32">
        <v>27</v>
      </c>
      <c r="B32" s="42">
        <v>107</v>
      </c>
      <c r="C32" s="31" t="s">
        <v>191</v>
      </c>
      <c r="D32" s="31" t="s">
        <v>145</v>
      </c>
      <c r="E32" s="20" t="s">
        <v>23</v>
      </c>
      <c r="F32" s="32">
        <v>24</v>
      </c>
      <c r="G32" s="2">
        <v>94</v>
      </c>
      <c r="H32" s="32">
        <v>8</v>
      </c>
      <c r="I32" s="32">
        <v>20</v>
      </c>
      <c r="J32" s="32">
        <v>17</v>
      </c>
      <c r="K32" s="32">
        <v>18</v>
      </c>
      <c r="L32" s="32">
        <f t="shared" si="0"/>
        <v>63</v>
      </c>
      <c r="M32" s="50"/>
      <c r="N32" s="32">
        <v>29</v>
      </c>
      <c r="O32" s="2">
        <v>84</v>
      </c>
      <c r="P32" s="29">
        <f t="shared" si="1"/>
        <v>178</v>
      </c>
    </row>
    <row r="33" spans="1:16" ht="15.75">
      <c r="A33" s="31">
        <v>28</v>
      </c>
      <c r="B33" s="42">
        <v>122</v>
      </c>
      <c r="C33" s="26" t="s">
        <v>32</v>
      </c>
      <c r="D33" s="26" t="s">
        <v>192</v>
      </c>
      <c r="E33" s="26" t="s">
        <v>29</v>
      </c>
      <c r="F33" s="32">
        <v>31</v>
      </c>
      <c r="G33" s="2">
        <v>80</v>
      </c>
      <c r="H33" s="32">
        <v>3</v>
      </c>
      <c r="I33" s="32">
        <v>8</v>
      </c>
      <c r="J33" s="32">
        <v>30</v>
      </c>
      <c r="K33" s="32">
        <v>31</v>
      </c>
      <c r="L33" s="32">
        <f t="shared" si="0"/>
        <v>72</v>
      </c>
      <c r="M33" s="32">
        <v>9</v>
      </c>
      <c r="N33" s="32">
        <v>24</v>
      </c>
      <c r="O33" s="2">
        <v>94</v>
      </c>
      <c r="P33" s="29">
        <f t="shared" si="1"/>
        <v>174</v>
      </c>
    </row>
    <row r="34" spans="1:16" ht="15.75">
      <c r="A34" s="32">
        <v>29</v>
      </c>
      <c r="B34" s="42">
        <v>129</v>
      </c>
      <c r="C34" s="31" t="s">
        <v>193</v>
      </c>
      <c r="D34" s="31" t="s">
        <v>194</v>
      </c>
      <c r="E34" s="20" t="s">
        <v>109</v>
      </c>
      <c r="F34" s="32">
        <v>22</v>
      </c>
      <c r="G34" s="2">
        <v>98</v>
      </c>
      <c r="H34" s="32">
        <v>8</v>
      </c>
      <c r="I34" s="32">
        <v>3</v>
      </c>
      <c r="J34" s="32">
        <v>30</v>
      </c>
      <c r="K34" s="32">
        <v>18</v>
      </c>
      <c r="L34" s="32">
        <f t="shared" si="0"/>
        <v>59</v>
      </c>
      <c r="M34" s="50"/>
      <c r="N34" s="32">
        <v>33</v>
      </c>
      <c r="O34" s="2">
        <v>76</v>
      </c>
      <c r="P34" s="29">
        <f t="shared" si="1"/>
        <v>174</v>
      </c>
    </row>
    <row r="35" spans="1:16" ht="15.75">
      <c r="A35" s="31">
        <v>30</v>
      </c>
      <c r="B35" s="42">
        <v>127</v>
      </c>
      <c r="C35" s="31" t="s">
        <v>195</v>
      </c>
      <c r="D35" s="31" t="s">
        <v>196</v>
      </c>
      <c r="E35" s="32" t="s">
        <v>34</v>
      </c>
      <c r="F35" s="32">
        <v>23</v>
      </c>
      <c r="G35" s="2">
        <v>96</v>
      </c>
      <c r="H35" s="32">
        <v>8</v>
      </c>
      <c r="I35" s="32">
        <v>19</v>
      </c>
      <c r="J35" s="32">
        <v>18</v>
      </c>
      <c r="K35" s="32">
        <v>3</v>
      </c>
      <c r="L35" s="32">
        <f t="shared" si="0"/>
        <v>48</v>
      </c>
      <c r="M35" s="50"/>
      <c r="N35" s="32">
        <v>36</v>
      </c>
      <c r="O35" s="2">
        <v>70</v>
      </c>
      <c r="P35" s="29">
        <f t="shared" si="1"/>
        <v>166</v>
      </c>
    </row>
    <row r="36" spans="1:16" ht="15.75">
      <c r="A36" s="31">
        <v>31</v>
      </c>
      <c r="B36" s="42">
        <v>96</v>
      </c>
      <c r="C36" s="31" t="s">
        <v>197</v>
      </c>
      <c r="D36" s="31" t="s">
        <v>198</v>
      </c>
      <c r="E36" s="20" t="s">
        <v>23</v>
      </c>
      <c r="F36" s="32">
        <v>20</v>
      </c>
      <c r="G36" s="2">
        <v>102</v>
      </c>
      <c r="H36" s="32">
        <v>8</v>
      </c>
      <c r="I36" s="32">
        <v>3</v>
      </c>
      <c r="J36" s="32">
        <v>3</v>
      </c>
      <c r="K36" s="32">
        <v>3</v>
      </c>
      <c r="L36" s="32">
        <f t="shared" si="0"/>
        <v>17</v>
      </c>
      <c r="M36" s="50"/>
      <c r="N36" s="32">
        <v>39</v>
      </c>
      <c r="O36" s="2">
        <v>64</v>
      </c>
      <c r="P36" s="29">
        <f t="shared" si="1"/>
        <v>166</v>
      </c>
    </row>
    <row r="37" spans="1:16" ht="15.75">
      <c r="A37" s="32">
        <v>32</v>
      </c>
      <c r="B37" s="42">
        <v>113</v>
      </c>
      <c r="C37" s="31" t="s">
        <v>199</v>
      </c>
      <c r="D37" s="31" t="s">
        <v>200</v>
      </c>
      <c r="E37" s="32" t="s">
        <v>34</v>
      </c>
      <c r="F37" s="32">
        <v>32</v>
      </c>
      <c r="G37" s="2">
        <v>78</v>
      </c>
      <c r="H37" s="32">
        <v>8</v>
      </c>
      <c r="I37" s="32">
        <v>20</v>
      </c>
      <c r="J37" s="32">
        <v>20</v>
      </c>
      <c r="K37" s="32">
        <v>19</v>
      </c>
      <c r="L37" s="32">
        <f t="shared" si="0"/>
        <v>67</v>
      </c>
      <c r="M37" s="50"/>
      <c r="N37" s="32">
        <v>28</v>
      </c>
      <c r="O37" s="2">
        <v>86</v>
      </c>
      <c r="P37" s="29">
        <f t="shared" si="1"/>
        <v>164</v>
      </c>
    </row>
    <row r="38" spans="1:16" ht="15.75">
      <c r="A38" s="31">
        <v>33</v>
      </c>
      <c r="B38" s="42">
        <v>94</v>
      </c>
      <c r="C38" s="31" t="s">
        <v>201</v>
      </c>
      <c r="D38" s="31" t="s">
        <v>42</v>
      </c>
      <c r="E38" s="32" t="s">
        <v>34</v>
      </c>
      <c r="F38" s="32">
        <v>35</v>
      </c>
      <c r="G38" s="2">
        <v>72</v>
      </c>
      <c r="H38" s="32">
        <v>3</v>
      </c>
      <c r="I38" s="32">
        <v>18</v>
      </c>
      <c r="J38" s="32">
        <v>18</v>
      </c>
      <c r="K38" s="32">
        <v>20</v>
      </c>
      <c r="L38" s="32">
        <f t="shared" si="0"/>
        <v>59</v>
      </c>
      <c r="M38" s="50"/>
      <c r="N38" s="32">
        <v>31</v>
      </c>
      <c r="O38" s="2">
        <v>80</v>
      </c>
      <c r="P38" s="29">
        <f t="shared" si="1"/>
        <v>152</v>
      </c>
    </row>
    <row r="39" spans="1:16" ht="15.75">
      <c r="A39" s="31">
        <v>34</v>
      </c>
      <c r="B39" s="42">
        <v>111</v>
      </c>
      <c r="C39" s="26" t="s">
        <v>202</v>
      </c>
      <c r="D39" s="26" t="s">
        <v>203</v>
      </c>
      <c r="E39" s="26" t="s">
        <v>29</v>
      </c>
      <c r="F39" s="32">
        <v>34</v>
      </c>
      <c r="G39" s="2">
        <v>74</v>
      </c>
      <c r="H39" s="32">
        <v>0</v>
      </c>
      <c r="I39" s="32">
        <v>20</v>
      </c>
      <c r="J39" s="32">
        <v>16</v>
      </c>
      <c r="K39" s="32">
        <v>21</v>
      </c>
      <c r="L39" s="32">
        <f t="shared" si="0"/>
        <v>57</v>
      </c>
      <c r="M39" s="50"/>
      <c r="N39" s="32">
        <v>34</v>
      </c>
      <c r="O39" s="2">
        <v>74</v>
      </c>
      <c r="P39" s="29">
        <f t="shared" si="1"/>
        <v>148</v>
      </c>
    </row>
    <row r="40" spans="1:16" ht="15.75">
      <c r="A40" s="32">
        <v>35</v>
      </c>
      <c r="B40" s="42">
        <v>128</v>
      </c>
      <c r="C40" s="31" t="s">
        <v>193</v>
      </c>
      <c r="D40" s="31" t="s">
        <v>204</v>
      </c>
      <c r="E40" s="20" t="s">
        <v>109</v>
      </c>
      <c r="F40" s="32">
        <v>33</v>
      </c>
      <c r="G40" s="2">
        <v>76</v>
      </c>
      <c r="H40" s="32">
        <v>8</v>
      </c>
      <c r="I40" s="32">
        <v>3</v>
      </c>
      <c r="J40" s="32">
        <v>14</v>
      </c>
      <c r="K40" s="32">
        <v>16</v>
      </c>
      <c r="L40" s="32">
        <f t="shared" si="0"/>
        <v>41</v>
      </c>
      <c r="M40" s="50"/>
      <c r="N40" s="32">
        <v>38</v>
      </c>
      <c r="O40" s="2">
        <v>66</v>
      </c>
      <c r="P40" s="29">
        <f t="shared" si="1"/>
        <v>142</v>
      </c>
    </row>
    <row r="41" spans="1:16" ht="15.75">
      <c r="A41" s="31">
        <v>36</v>
      </c>
      <c r="B41" s="42">
        <v>100</v>
      </c>
      <c r="C41" s="31" t="s">
        <v>205</v>
      </c>
      <c r="D41" s="31" t="s">
        <v>206</v>
      </c>
      <c r="E41" s="32" t="s">
        <v>34</v>
      </c>
      <c r="F41" s="32">
        <v>36</v>
      </c>
      <c r="G41" s="2">
        <v>70</v>
      </c>
      <c r="H41" s="32">
        <v>8</v>
      </c>
      <c r="I41" s="32">
        <v>17</v>
      </c>
      <c r="J41" s="32">
        <v>16</v>
      </c>
      <c r="K41" s="32">
        <v>3</v>
      </c>
      <c r="L41" s="32">
        <f t="shared" si="0"/>
        <v>44</v>
      </c>
      <c r="M41" s="50"/>
      <c r="N41" s="32">
        <v>37</v>
      </c>
      <c r="O41" s="2">
        <v>68</v>
      </c>
      <c r="P41" s="29">
        <f t="shared" si="1"/>
        <v>138</v>
      </c>
    </row>
    <row r="42" spans="1:16" ht="15.75">
      <c r="A42" s="31">
        <v>37</v>
      </c>
      <c r="B42" s="42">
        <v>91</v>
      </c>
      <c r="C42" s="26" t="s">
        <v>207</v>
      </c>
      <c r="D42" s="26" t="s">
        <v>208</v>
      </c>
      <c r="E42" s="26" t="s">
        <v>29</v>
      </c>
      <c r="F42" s="32" t="s">
        <v>61</v>
      </c>
      <c r="G42" s="52"/>
      <c r="H42" s="32">
        <v>21</v>
      </c>
      <c r="I42" s="32">
        <v>19</v>
      </c>
      <c r="J42" s="32">
        <v>30</v>
      </c>
      <c r="K42" s="32">
        <v>31</v>
      </c>
      <c r="L42" s="32">
        <f t="shared" si="0"/>
        <v>101</v>
      </c>
      <c r="M42" s="44">
        <v>0.029166666666666667</v>
      </c>
      <c r="N42" s="32">
        <v>8</v>
      </c>
      <c r="O42" s="2">
        <v>129</v>
      </c>
      <c r="P42" s="29">
        <f t="shared" si="1"/>
        <v>129</v>
      </c>
    </row>
    <row r="43" spans="1:16" ht="15.75">
      <c r="A43" s="32">
        <v>38</v>
      </c>
      <c r="B43" s="42">
        <v>118</v>
      </c>
      <c r="C43" s="31" t="s">
        <v>209</v>
      </c>
      <c r="D43" s="31" t="s">
        <v>210</v>
      </c>
      <c r="E43" s="32" t="s">
        <v>34</v>
      </c>
      <c r="F43" s="32" t="s">
        <v>211</v>
      </c>
      <c r="G43" s="32">
        <v>0</v>
      </c>
      <c r="H43" s="32">
        <v>8</v>
      </c>
      <c r="I43" s="32">
        <v>17</v>
      </c>
      <c r="J43" s="32">
        <v>20</v>
      </c>
      <c r="K43" s="32">
        <v>27</v>
      </c>
      <c r="L43" s="32">
        <f t="shared" si="0"/>
        <v>72</v>
      </c>
      <c r="M43" s="32">
        <v>3</v>
      </c>
      <c r="N43" s="32">
        <v>25</v>
      </c>
      <c r="O43" s="2">
        <v>92</v>
      </c>
      <c r="P43" s="29">
        <f t="shared" si="1"/>
        <v>92</v>
      </c>
    </row>
    <row r="44" spans="1:16" ht="15.75">
      <c r="A44" s="31">
        <v>39</v>
      </c>
      <c r="B44" s="42">
        <v>112</v>
      </c>
      <c r="C44" s="31" t="s">
        <v>212</v>
      </c>
      <c r="D44" s="31" t="s">
        <v>213</v>
      </c>
      <c r="E44" s="32" t="s">
        <v>34</v>
      </c>
      <c r="F44" s="32">
        <v>37</v>
      </c>
      <c r="G44" s="2">
        <v>68</v>
      </c>
      <c r="H44" s="32">
        <v>19</v>
      </c>
      <c r="I44" s="32">
        <v>17</v>
      </c>
      <c r="J44" s="32">
        <v>3</v>
      </c>
      <c r="K44" s="32">
        <v>15</v>
      </c>
      <c r="L44" s="32">
        <f t="shared" si="0"/>
        <v>54</v>
      </c>
      <c r="M44" s="50"/>
      <c r="N44" s="32">
        <v>35</v>
      </c>
      <c r="O44" s="2">
        <v>72</v>
      </c>
      <c r="P44" s="29">
        <f>'minime G'!G20+'minime G'!O20</f>
        <v>216</v>
      </c>
    </row>
    <row r="45" spans="1:16" ht="15.75">
      <c r="A45" s="31">
        <v>40</v>
      </c>
      <c r="B45" s="42">
        <v>124</v>
      </c>
      <c r="C45" s="31" t="s">
        <v>127</v>
      </c>
      <c r="D45" s="31" t="s">
        <v>214</v>
      </c>
      <c r="E45" s="32" t="s">
        <v>34</v>
      </c>
      <c r="F45" s="32" t="s">
        <v>211</v>
      </c>
      <c r="G45" s="32">
        <v>0</v>
      </c>
      <c r="H45" s="32"/>
      <c r="I45" s="32"/>
      <c r="J45" s="32"/>
      <c r="K45" s="32"/>
      <c r="L45" s="32"/>
      <c r="M45" s="50"/>
      <c r="N45" s="32"/>
      <c r="O45" s="32"/>
      <c r="P45" s="29">
        <f>G45+O45</f>
        <v>0</v>
      </c>
    </row>
    <row r="46" spans="1:16" ht="15.75">
      <c r="A46" s="32">
        <v>41</v>
      </c>
      <c r="B46" s="42">
        <v>90</v>
      </c>
      <c r="C46" s="31" t="s">
        <v>215</v>
      </c>
      <c r="D46" s="31" t="s">
        <v>216</v>
      </c>
      <c r="E46" s="32" t="s">
        <v>34</v>
      </c>
      <c r="F46" s="32" t="s">
        <v>61</v>
      </c>
      <c r="G46" s="52"/>
      <c r="H46" s="32"/>
      <c r="I46" s="32"/>
      <c r="J46" s="32"/>
      <c r="K46" s="32"/>
      <c r="L46" s="32"/>
      <c r="M46" s="50"/>
      <c r="N46" s="32"/>
      <c r="O46" s="53"/>
      <c r="P46" s="29">
        <f>G46+O46</f>
        <v>0</v>
      </c>
    </row>
    <row r="47" spans="1:16" ht="15.75">
      <c r="A47" s="31">
        <v>42</v>
      </c>
      <c r="B47" s="42">
        <v>101</v>
      </c>
      <c r="C47" s="31" t="s">
        <v>217</v>
      </c>
      <c r="D47" s="31" t="s">
        <v>218</v>
      </c>
      <c r="E47" s="20" t="s">
        <v>109</v>
      </c>
      <c r="F47" s="32" t="s">
        <v>61</v>
      </c>
      <c r="G47" s="52"/>
      <c r="H47" s="32"/>
      <c r="I47" s="32"/>
      <c r="J47" s="32"/>
      <c r="K47" s="32"/>
      <c r="L47" s="32"/>
      <c r="M47" s="50"/>
      <c r="N47" s="32"/>
      <c r="O47" s="53"/>
      <c r="P47" s="29">
        <f>G47+O47</f>
        <v>0</v>
      </c>
    </row>
    <row r="48" spans="1:16" ht="15.75">
      <c r="A48" s="31">
        <v>43</v>
      </c>
      <c r="B48" s="42">
        <v>103</v>
      </c>
      <c r="C48" s="31" t="s">
        <v>163</v>
      </c>
      <c r="D48" s="31" t="s">
        <v>164</v>
      </c>
      <c r="E48" s="20" t="s">
        <v>109</v>
      </c>
      <c r="F48" s="32" t="s">
        <v>61</v>
      </c>
      <c r="G48" s="52"/>
      <c r="H48" s="32"/>
      <c r="I48" s="32"/>
      <c r="J48" s="32"/>
      <c r="K48" s="32"/>
      <c r="L48" s="32"/>
      <c r="M48" s="50"/>
      <c r="N48" s="32"/>
      <c r="O48" s="53"/>
      <c r="P48" s="29">
        <f>G48+O48</f>
        <v>0</v>
      </c>
    </row>
    <row r="49" spans="1:16" ht="15.75">
      <c r="A49" s="32">
        <v>44</v>
      </c>
      <c r="B49" s="42">
        <v>104</v>
      </c>
      <c r="C49" s="31" t="s">
        <v>219</v>
      </c>
      <c r="D49" s="31" t="s">
        <v>194</v>
      </c>
      <c r="E49" s="32" t="s">
        <v>34</v>
      </c>
      <c r="F49" s="32" t="s">
        <v>61</v>
      </c>
      <c r="G49" s="52"/>
      <c r="H49" s="32"/>
      <c r="I49" s="32"/>
      <c r="J49" s="32"/>
      <c r="K49" s="32"/>
      <c r="L49" s="32"/>
      <c r="M49" s="50"/>
      <c r="N49" s="32"/>
      <c r="O49" s="53"/>
      <c r="P49" s="29">
        <f>G49+O49</f>
        <v>0</v>
      </c>
    </row>
    <row r="50" spans="1:16" ht="15.75">
      <c r="A50" s="31">
        <v>45</v>
      </c>
      <c r="B50" s="42"/>
      <c r="C50" s="31"/>
      <c r="D50" s="31"/>
      <c r="E50" s="20"/>
      <c r="F50" s="19"/>
      <c r="G50" s="52"/>
      <c r="H50" s="19"/>
      <c r="I50" s="19"/>
      <c r="J50" s="32"/>
      <c r="K50" s="19"/>
      <c r="L50" s="32"/>
      <c r="M50" s="50"/>
      <c r="N50" s="32"/>
      <c r="O50" s="53"/>
      <c r="P50" s="29"/>
    </row>
  </sheetData>
  <sheetProtection selectLockedCells="1" selectUnlockedCells="1"/>
  <mergeCells count="3">
    <mergeCell ref="B1:F1"/>
    <mergeCell ref="F4:G4"/>
    <mergeCell ref="H4:O4"/>
  </mergeCells>
  <printOptions horizontalCentered="1"/>
  <pageMargins left="0.19652777777777777" right="0" top="0.5902777777777778" bottom="0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M24" sqref="M24"/>
    </sheetView>
  </sheetViews>
  <sheetFormatPr defaultColWidth="11.421875" defaultRowHeight="12.75"/>
  <cols>
    <col min="1" max="1" width="4.00390625" style="0" customWidth="1"/>
    <col min="2" max="2" width="7.140625" style="0" customWidth="1"/>
    <col min="3" max="3" width="18.00390625" style="0" customWidth="1"/>
    <col min="4" max="4" width="13.140625" style="0" customWidth="1"/>
    <col min="5" max="5" width="25.140625" style="0" customWidth="1"/>
    <col min="6" max="6" width="10.00390625" style="0" customWidth="1"/>
    <col min="7" max="7" width="5.140625" style="0" customWidth="1"/>
    <col min="8" max="11" width="5.7109375" style="0" customWidth="1"/>
    <col min="12" max="12" width="5.421875" style="0" customWidth="1"/>
    <col min="13" max="13" width="9.421875" style="0" customWidth="1"/>
    <col min="14" max="14" width="6.7109375" style="0" customWidth="1"/>
    <col min="15" max="15" width="8.421875" style="0" customWidth="1"/>
    <col min="16" max="16" width="9.8515625" style="0" customWidth="1"/>
  </cols>
  <sheetData>
    <row r="1" spans="1:15" ht="15.75">
      <c r="A1" s="3"/>
      <c r="B1" s="64" t="s">
        <v>2</v>
      </c>
      <c r="C1" s="64"/>
      <c r="D1" s="64"/>
      <c r="E1" s="64"/>
      <c r="F1" s="64"/>
      <c r="G1" s="4"/>
      <c r="H1" s="4"/>
      <c r="I1" s="4"/>
      <c r="J1" s="4"/>
      <c r="K1" s="4"/>
      <c r="L1" s="4"/>
      <c r="M1" s="4"/>
      <c r="N1" s="4"/>
      <c r="O1" s="4"/>
    </row>
    <row r="3" ht="12.75">
      <c r="B3" s="5" t="s">
        <v>220</v>
      </c>
    </row>
    <row r="4" spans="6:15" ht="12.75">
      <c r="F4" s="65" t="s">
        <v>4</v>
      </c>
      <c r="G4" s="65"/>
      <c r="H4" s="65" t="s">
        <v>5</v>
      </c>
      <c r="I4" s="65"/>
      <c r="J4" s="65"/>
      <c r="K4" s="65"/>
      <c r="L4" s="65"/>
      <c r="M4" s="65"/>
      <c r="N4" s="65"/>
      <c r="O4" s="65"/>
    </row>
    <row r="5" spans="2:16" ht="33.75">
      <c r="B5" s="36" t="s">
        <v>6</v>
      </c>
      <c r="C5" s="36" t="s">
        <v>7</v>
      </c>
      <c r="D5" s="36" t="s">
        <v>8</v>
      </c>
      <c r="E5" s="37" t="s">
        <v>9</v>
      </c>
      <c r="F5" s="8" t="s">
        <v>10</v>
      </c>
      <c r="G5" s="9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1" t="s">
        <v>16</v>
      </c>
      <c r="M5" s="12" t="s">
        <v>85</v>
      </c>
      <c r="N5" s="13" t="s">
        <v>18</v>
      </c>
      <c r="O5" s="14" t="s">
        <v>19</v>
      </c>
      <c r="P5" s="15" t="s">
        <v>20</v>
      </c>
    </row>
    <row r="6" spans="1:16" ht="15.75">
      <c r="A6" s="38">
        <v>1</v>
      </c>
      <c r="B6" s="42">
        <v>108</v>
      </c>
      <c r="C6" s="31" t="s">
        <v>221</v>
      </c>
      <c r="D6" s="31" t="s">
        <v>222</v>
      </c>
      <c r="E6" s="32" t="s">
        <v>223</v>
      </c>
      <c r="F6" s="54">
        <v>1</v>
      </c>
      <c r="G6" s="54">
        <f>IF('benjamine F'!F6,VLOOKUP('benjamine F'!F6,'place-point'!$A$2:$B$101,1+1),0)</f>
        <v>150</v>
      </c>
      <c r="H6" s="54">
        <v>8</v>
      </c>
      <c r="I6" s="54">
        <v>16</v>
      </c>
      <c r="J6" s="54">
        <v>17</v>
      </c>
      <c r="K6" s="54">
        <v>29</v>
      </c>
      <c r="L6" s="54">
        <f>SUM('benjamine F'!H6:K6)</f>
        <v>70</v>
      </c>
      <c r="M6" s="55"/>
      <c r="N6" s="54">
        <v>1</v>
      </c>
      <c r="O6" s="54">
        <f>IF('benjamine F'!N6,VLOOKUP('benjamine F'!N6,'place-point'!$A$2:$B$101,1+1),0)</f>
        <v>150</v>
      </c>
      <c r="P6" s="56">
        <f>'benjamine F'!G6+'benjamine F'!O6</f>
        <v>300</v>
      </c>
    </row>
    <row r="7" spans="1:16" s="3" customFormat="1" ht="15.75">
      <c r="A7" s="41">
        <v>2</v>
      </c>
      <c r="B7" s="42">
        <v>80</v>
      </c>
      <c r="C7" s="18" t="s">
        <v>224</v>
      </c>
      <c r="D7" s="18" t="s">
        <v>225</v>
      </c>
      <c r="E7" s="19" t="s">
        <v>34</v>
      </c>
      <c r="F7" s="31">
        <v>2</v>
      </c>
      <c r="G7" s="31">
        <f>IF('benjamine F'!F7,VLOOKUP('benjamine F'!F7,'place-point'!$A$2:$B$101,1+1),0)</f>
        <v>147</v>
      </c>
      <c r="H7" s="31">
        <v>16</v>
      </c>
      <c r="I7" s="31">
        <v>16</v>
      </c>
      <c r="J7" s="31">
        <v>13</v>
      </c>
      <c r="K7" s="31">
        <v>12</v>
      </c>
      <c r="L7" s="31">
        <f>SUM('benjamine F'!H7:K7)</f>
        <v>57</v>
      </c>
      <c r="M7" s="57"/>
      <c r="N7" s="31">
        <v>2</v>
      </c>
      <c r="O7" s="31">
        <f>IF('benjamine F'!N7,VLOOKUP('benjamine F'!N7,'place-point'!$A$2:$B$101,1+1),0)</f>
        <v>147</v>
      </c>
      <c r="P7" s="56">
        <f>'benjamine F'!G7+'benjamine F'!O7</f>
        <v>294</v>
      </c>
    </row>
    <row r="8" spans="1:16" ht="15.75">
      <c r="A8" s="38">
        <v>3</v>
      </c>
      <c r="B8" s="42">
        <v>81</v>
      </c>
      <c r="C8" s="26" t="s">
        <v>226</v>
      </c>
      <c r="D8" s="26" t="s">
        <v>227</v>
      </c>
      <c r="E8" s="26" t="s">
        <v>29</v>
      </c>
      <c r="F8" s="31">
        <v>4</v>
      </c>
      <c r="G8" s="31">
        <f>IF('benjamine F'!F8,VLOOKUP('benjamine F'!F8,'place-point'!$A$2:$B$101,1+1),0)</f>
        <v>141</v>
      </c>
      <c r="H8" s="31">
        <v>8</v>
      </c>
      <c r="I8" s="31">
        <v>20</v>
      </c>
      <c r="J8" s="31">
        <v>12</v>
      </c>
      <c r="K8" s="31">
        <v>3</v>
      </c>
      <c r="L8" s="31">
        <f>SUM('benjamine F'!H8:K8)</f>
        <v>43</v>
      </c>
      <c r="M8" s="57"/>
      <c r="N8" s="31">
        <v>3</v>
      </c>
      <c r="O8" s="31">
        <f>IF('benjamine F'!N8,VLOOKUP('benjamine F'!N8,'place-point'!$A$2:$B$101,1+1),0)</f>
        <v>144</v>
      </c>
      <c r="P8" s="56">
        <f>'benjamine F'!G8+'benjamine F'!O8</f>
        <v>285</v>
      </c>
    </row>
    <row r="9" spans="1:16" ht="15.75">
      <c r="A9">
        <v>4</v>
      </c>
      <c r="B9" s="42">
        <v>82</v>
      </c>
      <c r="C9" s="18" t="s">
        <v>228</v>
      </c>
      <c r="D9" s="18" t="s">
        <v>229</v>
      </c>
      <c r="E9" s="43" t="s">
        <v>109</v>
      </c>
      <c r="F9" s="54">
        <v>3</v>
      </c>
      <c r="G9" s="54">
        <f>IF('benjamine F'!F9,VLOOKUP('benjamine F'!F9,'place-point'!$A$2:$B$101,1+1),0)</f>
        <v>144</v>
      </c>
      <c r="H9" s="54">
        <v>8</v>
      </c>
      <c r="I9" s="54">
        <v>8</v>
      </c>
      <c r="J9" s="54">
        <v>16</v>
      </c>
      <c r="K9" s="54">
        <v>8</v>
      </c>
      <c r="L9" s="54">
        <f>SUM('benjamine F'!H9:K9)</f>
        <v>40</v>
      </c>
      <c r="M9" s="55"/>
      <c r="N9" s="54">
        <v>4</v>
      </c>
      <c r="O9" s="54">
        <f>IF('benjamine F'!N9,VLOOKUP('benjamine F'!N9,'place-point'!$A$2:$B$101,1+1),0)</f>
        <v>141</v>
      </c>
      <c r="P9" s="56">
        <f>'benjamine F'!G9+'benjamine F'!O9</f>
        <v>285</v>
      </c>
    </row>
    <row r="10" spans="1:16" ht="15.75">
      <c r="A10">
        <v>5</v>
      </c>
      <c r="B10" s="42">
        <v>83</v>
      </c>
      <c r="C10" s="46" t="s">
        <v>68</v>
      </c>
      <c r="D10" s="47" t="s">
        <v>230</v>
      </c>
      <c r="E10" s="18" t="s">
        <v>70</v>
      </c>
      <c r="F10" s="31" t="s">
        <v>61</v>
      </c>
      <c r="G10" s="31" t="e">
        <f>IF('benjamine F'!F10,VLOOKUP('benjamine F'!F10,'place-point'!$A$2:$B$101,1+1),0)</f>
        <v>#VALUE!</v>
      </c>
      <c r="H10" s="31"/>
      <c r="I10" s="31"/>
      <c r="J10" s="31"/>
      <c r="K10" s="31"/>
      <c r="L10" s="31"/>
      <c r="M10" s="57"/>
      <c r="N10" s="31"/>
      <c r="O10" s="31"/>
      <c r="P10" s="56" t="e">
        <f>'benjamine F'!G10+'benjamine F'!O10</f>
        <v>#VALUE!</v>
      </c>
    </row>
    <row r="11" spans="1:16" ht="15.75">
      <c r="A11">
        <v>6</v>
      </c>
      <c r="B11" s="42">
        <v>84</v>
      </c>
      <c r="C11" s="26" t="s">
        <v>231</v>
      </c>
      <c r="D11" s="26" t="s">
        <v>232</v>
      </c>
      <c r="E11" s="26" t="s">
        <v>233</v>
      </c>
      <c r="F11" s="54" t="s">
        <v>234</v>
      </c>
      <c r="G11" s="54" t="e">
        <f>IF('benjamine F'!F11,VLOOKUP('benjamine F'!F11,'place-point'!$A$2:$B$101,1+1),0)</f>
        <v>#VALUE!</v>
      </c>
      <c r="H11" s="54"/>
      <c r="I11" s="54"/>
      <c r="J11" s="54"/>
      <c r="K11" s="54"/>
      <c r="L11" s="54"/>
      <c r="M11" s="55"/>
      <c r="N11" s="54"/>
      <c r="O11" s="54"/>
      <c r="P11" s="56" t="e">
        <f>'benjamine F'!G11+'benjamine F'!O11</f>
        <v>#VALUE!</v>
      </c>
    </row>
    <row r="14" ht="12.75">
      <c r="G14" s="32"/>
    </row>
  </sheetData>
  <sheetProtection selectLockedCells="1" selectUnlockedCells="1"/>
  <mergeCells count="3">
    <mergeCell ref="B1:F1"/>
    <mergeCell ref="F4:G4"/>
    <mergeCell ref="H4:O4"/>
  </mergeCells>
  <printOptions horizontalCentered="1"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E23" sqref="E23"/>
    </sheetView>
  </sheetViews>
  <sheetFormatPr defaultColWidth="11.421875" defaultRowHeight="12.75"/>
  <cols>
    <col min="1" max="1" width="3.8515625" style="0" customWidth="1"/>
    <col min="2" max="2" width="9.421875" style="0" customWidth="1"/>
    <col min="3" max="3" width="15.140625" style="0" customWidth="1"/>
    <col min="5" max="5" width="26.57421875" style="0" customWidth="1"/>
    <col min="6" max="6" width="8.421875" style="0" customWidth="1"/>
    <col min="7" max="7" width="5.8515625" style="0" customWidth="1"/>
    <col min="8" max="11" width="5.7109375" style="0" customWidth="1"/>
    <col min="12" max="12" width="5.28125" style="0" customWidth="1"/>
    <col min="13" max="13" width="9.7109375" style="0" customWidth="1"/>
    <col min="14" max="14" width="6.140625" style="0" customWidth="1"/>
    <col min="15" max="15" width="8.421875" style="0" customWidth="1"/>
    <col min="16" max="16" width="9.8515625" style="0" customWidth="1"/>
  </cols>
  <sheetData>
    <row r="1" spans="1:15" ht="15.75">
      <c r="A1" s="3"/>
      <c r="B1" s="64" t="s">
        <v>2</v>
      </c>
      <c r="C1" s="64"/>
      <c r="D1" s="64"/>
      <c r="E1" s="64"/>
      <c r="F1" s="64"/>
      <c r="G1" s="4"/>
      <c r="H1" s="4"/>
      <c r="I1" s="4"/>
      <c r="J1" s="4"/>
      <c r="K1" s="4"/>
      <c r="L1" s="4"/>
      <c r="M1" s="4"/>
      <c r="N1" s="4"/>
      <c r="O1" s="4"/>
    </row>
    <row r="3" ht="12.75">
      <c r="B3" s="5" t="s">
        <v>235</v>
      </c>
    </row>
    <row r="4" spans="6:15" ht="12.75">
      <c r="F4" s="65" t="s">
        <v>4</v>
      </c>
      <c r="G4" s="65"/>
      <c r="H4" s="65" t="s">
        <v>5</v>
      </c>
      <c r="I4" s="65"/>
      <c r="J4" s="65"/>
      <c r="K4" s="65"/>
      <c r="L4" s="65"/>
      <c r="M4" s="65"/>
      <c r="N4" s="65"/>
      <c r="O4" s="65"/>
    </row>
    <row r="5" spans="2:16" ht="33.75">
      <c r="B5" s="36" t="s">
        <v>6</v>
      </c>
      <c r="C5" s="36" t="s">
        <v>7</v>
      </c>
      <c r="D5" s="36" t="s">
        <v>8</v>
      </c>
      <c r="E5" s="37" t="s">
        <v>9</v>
      </c>
      <c r="F5" s="8" t="s">
        <v>10</v>
      </c>
      <c r="G5" s="9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1" t="s">
        <v>16</v>
      </c>
      <c r="M5" s="12" t="s">
        <v>90</v>
      </c>
      <c r="N5" s="13" t="s">
        <v>18</v>
      </c>
      <c r="O5" s="14" t="s">
        <v>19</v>
      </c>
      <c r="P5" s="15" t="s">
        <v>20</v>
      </c>
    </row>
    <row r="6" spans="1:17" s="3" customFormat="1" ht="12.75">
      <c r="A6" s="41">
        <v>1</v>
      </c>
      <c r="B6" s="58">
        <v>176</v>
      </c>
      <c r="C6" s="46" t="s">
        <v>149</v>
      </c>
      <c r="D6" s="46" t="s">
        <v>236</v>
      </c>
      <c r="E6" s="18" t="s">
        <v>70</v>
      </c>
      <c r="F6" s="32">
        <v>1</v>
      </c>
      <c r="G6" s="32">
        <f>IF('minime G'!F6,VLOOKUP('minime G'!F6,'place-point'!$A$2:$B$101,1+1),0)</f>
        <v>150</v>
      </c>
      <c r="H6" s="32">
        <v>30</v>
      </c>
      <c r="I6" s="32">
        <v>31</v>
      </c>
      <c r="J6" s="32">
        <v>31</v>
      </c>
      <c r="K6" s="32">
        <v>31</v>
      </c>
      <c r="L6" s="32">
        <f>SUM('minime G'!H6:K6)</f>
        <v>123</v>
      </c>
      <c r="M6" s="50"/>
      <c r="N6" s="32">
        <v>2</v>
      </c>
      <c r="O6" s="32">
        <f>IF('minime G'!N6,VLOOKUP('minime G'!N6,'place-point'!$A$2:$B$101,1+1),0)</f>
        <v>147</v>
      </c>
      <c r="P6" s="29">
        <f>'minime G'!G6+'minime G'!O6</f>
        <v>297</v>
      </c>
      <c r="Q6" s="51"/>
    </row>
    <row r="7" spans="1:17" s="3" customFormat="1" ht="12.75">
      <c r="A7" s="41">
        <v>2</v>
      </c>
      <c r="B7" s="58">
        <v>169</v>
      </c>
      <c r="C7" s="31" t="s">
        <v>237</v>
      </c>
      <c r="D7" s="31" t="s">
        <v>182</v>
      </c>
      <c r="E7" s="20" t="s">
        <v>23</v>
      </c>
      <c r="F7" s="32">
        <v>3</v>
      </c>
      <c r="G7" s="32">
        <f>IF('minime G'!F7,VLOOKUP('minime G'!F7,'place-point'!$A$2:$B$101,1+1),0)</f>
        <v>144</v>
      </c>
      <c r="H7" s="32">
        <v>31</v>
      </c>
      <c r="I7" s="32">
        <v>31</v>
      </c>
      <c r="J7" s="32">
        <v>29</v>
      </c>
      <c r="K7" s="32">
        <v>31</v>
      </c>
      <c r="L7" s="32">
        <f>SUM('minime G'!H7:K7)</f>
        <v>122</v>
      </c>
      <c r="M7" s="50"/>
      <c r="N7" s="32">
        <v>3</v>
      </c>
      <c r="O7" s="32">
        <f>IF('minime G'!N7,VLOOKUP('minime G'!N7,'place-point'!$A$2:$B$101,1+1),0)</f>
        <v>144</v>
      </c>
      <c r="P7" s="29">
        <f>'minime G'!G7+'minime G'!O7</f>
        <v>288</v>
      </c>
      <c r="Q7" s="51"/>
    </row>
    <row r="8" spans="1:17" s="3" customFormat="1" ht="12.75">
      <c r="A8" s="41">
        <v>3</v>
      </c>
      <c r="B8" s="58">
        <v>155</v>
      </c>
      <c r="C8" s="18" t="s">
        <v>238</v>
      </c>
      <c r="D8" s="18" t="s">
        <v>236</v>
      </c>
      <c r="E8" s="31" t="s">
        <v>239</v>
      </c>
      <c r="F8" s="32">
        <v>6</v>
      </c>
      <c r="G8" s="32">
        <f>IF('minime G'!F8,VLOOKUP('minime G'!F8,'place-point'!$A$2:$B$101,1+1),0)</f>
        <v>135</v>
      </c>
      <c r="H8" s="32">
        <v>31</v>
      </c>
      <c r="I8" s="32">
        <v>31</v>
      </c>
      <c r="J8" s="32">
        <v>31</v>
      </c>
      <c r="K8" s="32">
        <v>31</v>
      </c>
      <c r="L8" s="32">
        <f>SUM('minime G'!H8:K8)</f>
        <v>124</v>
      </c>
      <c r="M8" s="50"/>
      <c r="N8" s="32">
        <v>1</v>
      </c>
      <c r="O8" s="32">
        <f>IF('minime G'!N8,VLOOKUP('minime G'!N8,'place-point'!$A$2:$B$101,1+1),0)</f>
        <v>150</v>
      </c>
      <c r="P8" s="29">
        <f>'minime G'!G8+'minime G'!O8</f>
        <v>285</v>
      </c>
      <c r="Q8" s="51"/>
    </row>
    <row r="9" spans="1:17" s="3" customFormat="1" ht="12.75">
      <c r="A9" s="31">
        <v>4</v>
      </c>
      <c r="B9" s="58">
        <v>164</v>
      </c>
      <c r="C9" s="26" t="s">
        <v>240</v>
      </c>
      <c r="D9" s="26" t="s">
        <v>241</v>
      </c>
      <c r="E9" s="26" t="s">
        <v>135</v>
      </c>
      <c r="F9" s="32">
        <v>5</v>
      </c>
      <c r="G9" s="32">
        <f>IF('minime G'!F9,VLOOKUP('minime G'!F9,'place-point'!$A$2:$B$101,1+1),0)</f>
        <v>138</v>
      </c>
      <c r="H9" s="32">
        <v>31</v>
      </c>
      <c r="I9" s="32">
        <v>30</v>
      </c>
      <c r="J9" s="32">
        <v>30</v>
      </c>
      <c r="K9" s="32">
        <v>30</v>
      </c>
      <c r="L9" s="32">
        <f>SUM('minime G'!H9:K9)</f>
        <v>121</v>
      </c>
      <c r="M9" s="50"/>
      <c r="N9" s="32">
        <v>4</v>
      </c>
      <c r="O9" s="32">
        <f>IF('minime G'!N9,VLOOKUP('minime G'!N9,'place-point'!$A$2:$B$101,1+1),0)</f>
        <v>141</v>
      </c>
      <c r="P9" s="29">
        <f>'minime G'!G9+'minime G'!O9</f>
        <v>279</v>
      </c>
      <c r="Q9" s="51"/>
    </row>
    <row r="10" spans="1:17" s="3" customFormat="1" ht="12.75">
      <c r="A10" s="31">
        <v>5</v>
      </c>
      <c r="B10" s="58">
        <v>153</v>
      </c>
      <c r="C10" s="46" t="s">
        <v>242</v>
      </c>
      <c r="D10" s="46" t="s">
        <v>243</v>
      </c>
      <c r="E10" s="18" t="s">
        <v>70</v>
      </c>
      <c r="F10" s="32">
        <v>4</v>
      </c>
      <c r="G10" s="32">
        <f>IF('minime G'!F10,VLOOKUP('minime G'!F10,'place-point'!$A$2:$B$101,1+1),0)</f>
        <v>141</v>
      </c>
      <c r="H10" s="32">
        <v>29</v>
      </c>
      <c r="I10" s="32">
        <v>31</v>
      </c>
      <c r="J10" s="32">
        <v>30</v>
      </c>
      <c r="K10" s="32">
        <v>18</v>
      </c>
      <c r="L10" s="32">
        <f>SUM('minime G'!H10:K10)</f>
        <v>108</v>
      </c>
      <c r="M10" s="50"/>
      <c r="N10" s="32">
        <v>5</v>
      </c>
      <c r="O10" s="32">
        <f>IF('minime G'!N10,VLOOKUP('minime G'!N10,'place-point'!$A$2:$B$101,1+1),0)</f>
        <v>138</v>
      </c>
      <c r="P10" s="29">
        <f>'minime G'!G10+'minime G'!O10</f>
        <v>279</v>
      </c>
      <c r="Q10" s="51"/>
    </row>
    <row r="11" spans="1:16" s="3" customFormat="1" ht="12.75">
      <c r="A11" s="31">
        <v>6</v>
      </c>
      <c r="B11" s="58">
        <v>170</v>
      </c>
      <c r="C11" s="31" t="s">
        <v>138</v>
      </c>
      <c r="D11" s="31" t="s">
        <v>244</v>
      </c>
      <c r="E11" s="20" t="s">
        <v>23</v>
      </c>
      <c r="F11" s="32">
        <v>2</v>
      </c>
      <c r="G11" s="32">
        <f>IF('minime G'!F11,VLOOKUP('minime G'!F11,'place-point'!$A$2:$B$101,1+1),0)</f>
        <v>147</v>
      </c>
      <c r="H11" s="32">
        <v>31</v>
      </c>
      <c r="I11" s="32">
        <v>30</v>
      </c>
      <c r="J11" s="32">
        <v>20</v>
      </c>
      <c r="K11" s="32">
        <v>8</v>
      </c>
      <c r="L11" s="32">
        <f>SUM('minime G'!H11:K11)</f>
        <v>89</v>
      </c>
      <c r="M11" s="50"/>
      <c r="N11" s="32">
        <v>8</v>
      </c>
      <c r="O11" s="32">
        <f>IF('minime G'!N11,VLOOKUP('minime G'!N11,'place-point'!$A$2:$B$101,1+1),0)</f>
        <v>129</v>
      </c>
      <c r="P11" s="29">
        <f>'minime G'!G11+'minime G'!O11</f>
        <v>276</v>
      </c>
    </row>
    <row r="12" spans="1:16" s="3" customFormat="1" ht="12.75">
      <c r="A12" s="31">
        <v>7</v>
      </c>
      <c r="B12" s="58">
        <v>146</v>
      </c>
      <c r="C12" s="26" t="s">
        <v>245</v>
      </c>
      <c r="D12" s="26" t="s">
        <v>246</v>
      </c>
      <c r="E12" s="26" t="s">
        <v>239</v>
      </c>
      <c r="F12" s="32">
        <v>8</v>
      </c>
      <c r="G12" s="32">
        <f>IF('minime G'!F12,VLOOKUP('minime G'!F12,'place-point'!$A$2:$B$101,1+1),0)</f>
        <v>129</v>
      </c>
      <c r="H12" s="32">
        <v>21</v>
      </c>
      <c r="I12" s="32">
        <v>30</v>
      </c>
      <c r="J12" s="32">
        <v>29</v>
      </c>
      <c r="K12" s="32">
        <v>17</v>
      </c>
      <c r="L12" s="32">
        <f>SUM('minime G'!H12:K12)</f>
        <v>97</v>
      </c>
      <c r="M12" s="50"/>
      <c r="N12" s="32">
        <v>7</v>
      </c>
      <c r="O12" s="32">
        <f>IF('minime G'!N12,VLOOKUP('minime G'!N12,'place-point'!$A$2:$B$101,1+1),0)</f>
        <v>132</v>
      </c>
      <c r="P12" s="29">
        <f>'minime G'!G12+'minime G'!O12</f>
        <v>261</v>
      </c>
    </row>
    <row r="13" spans="1:16" s="3" customFormat="1" ht="12.75">
      <c r="A13" s="31">
        <v>8</v>
      </c>
      <c r="B13" s="58">
        <v>149</v>
      </c>
      <c r="C13" s="31" t="s">
        <v>87</v>
      </c>
      <c r="D13" s="31" t="s">
        <v>206</v>
      </c>
      <c r="E13" s="20" t="s">
        <v>23</v>
      </c>
      <c r="F13" s="32">
        <v>11</v>
      </c>
      <c r="G13" s="32">
        <f>IF('minime G'!F13,VLOOKUP('minime G'!F13,'place-point'!$A$2:$B$101,1+1),0)</f>
        <v>120</v>
      </c>
      <c r="H13" s="32">
        <v>29</v>
      </c>
      <c r="I13" s="32">
        <v>31</v>
      </c>
      <c r="J13" s="32">
        <v>21</v>
      </c>
      <c r="K13" s="32">
        <v>21</v>
      </c>
      <c r="L13" s="32">
        <f>SUM('minime G'!H13:K13)</f>
        <v>102</v>
      </c>
      <c r="M13" s="50"/>
      <c r="N13" s="32">
        <v>6</v>
      </c>
      <c r="O13" s="32">
        <f>IF('minime G'!N13,VLOOKUP('minime G'!N13,'place-point'!$A$2:$B$101,1+1),0)</f>
        <v>135</v>
      </c>
      <c r="P13" s="29">
        <f>'minime G'!G13+'minime G'!O13</f>
        <v>255</v>
      </c>
    </row>
    <row r="14" spans="1:16" s="3" customFormat="1" ht="12.75">
      <c r="A14" s="31">
        <v>9</v>
      </c>
      <c r="B14" s="58">
        <v>156</v>
      </c>
      <c r="C14" s="31" t="s">
        <v>247</v>
      </c>
      <c r="D14" s="31" t="s">
        <v>152</v>
      </c>
      <c r="E14" s="32" t="s">
        <v>34</v>
      </c>
      <c r="F14" s="32">
        <v>9</v>
      </c>
      <c r="G14" s="32">
        <f>IF('minime G'!F14,VLOOKUP('minime G'!F14,'place-point'!$A$2:$B$101,1+1),0)</f>
        <v>126</v>
      </c>
      <c r="H14" s="32">
        <v>28</v>
      </c>
      <c r="I14" s="32">
        <v>17</v>
      </c>
      <c r="J14" s="32">
        <v>18</v>
      </c>
      <c r="K14" s="32">
        <v>21</v>
      </c>
      <c r="L14" s="32">
        <f>SUM('minime G'!H14:K14)</f>
        <v>84</v>
      </c>
      <c r="M14" s="50"/>
      <c r="N14" s="32">
        <v>10</v>
      </c>
      <c r="O14" s="32">
        <f>IF('minime G'!N14,VLOOKUP('minime G'!N14,'place-point'!$A$2:$B$101,1+1),0)</f>
        <v>123</v>
      </c>
      <c r="P14" s="29">
        <f>'minime G'!G14+'minime G'!O14</f>
        <v>249</v>
      </c>
    </row>
    <row r="15" spans="1:16" s="72" customFormat="1" ht="12.75">
      <c r="A15" s="66">
        <v>10</v>
      </c>
      <c r="B15" s="67">
        <v>168</v>
      </c>
      <c r="C15" s="68" t="s">
        <v>150</v>
      </c>
      <c r="D15" s="68" t="s">
        <v>22</v>
      </c>
      <c r="E15" s="69" t="s">
        <v>23</v>
      </c>
      <c r="F15" s="66">
        <v>7</v>
      </c>
      <c r="G15" s="66">
        <f>IF('minime G'!F15,VLOOKUP('minime G'!F15,'place-point'!$A$2:$B$101,1+1),0)</f>
        <v>132</v>
      </c>
      <c r="H15" s="66">
        <v>28</v>
      </c>
      <c r="I15" s="66">
        <v>8</v>
      </c>
      <c r="J15" s="66">
        <v>21</v>
      </c>
      <c r="K15" s="66">
        <v>21</v>
      </c>
      <c r="L15" s="66">
        <f>SUM('minime G'!H15:K15)</f>
        <v>78</v>
      </c>
      <c r="M15" s="70"/>
      <c r="N15" s="66">
        <v>14</v>
      </c>
      <c r="O15" s="66">
        <f>IF('minime G'!N15,VLOOKUP('minime G'!N15,'place-point'!$A$2:$B$101,1+1),0)</f>
        <v>114</v>
      </c>
      <c r="P15" s="71">
        <f>'minime G'!G15+'minime G'!O15</f>
        <v>246</v>
      </c>
    </row>
    <row r="16" spans="1:17" s="3" customFormat="1" ht="12.75">
      <c r="A16" s="31">
        <v>11</v>
      </c>
      <c r="B16" s="58">
        <v>166</v>
      </c>
      <c r="C16" s="26" t="s">
        <v>248</v>
      </c>
      <c r="D16" s="26" t="s">
        <v>249</v>
      </c>
      <c r="E16" s="26" t="s">
        <v>95</v>
      </c>
      <c r="F16" s="32">
        <v>14</v>
      </c>
      <c r="G16" s="32">
        <f>IF('minime G'!F16,VLOOKUP('minime G'!F16,'place-point'!$A$2:$B$101,1+1),0)</f>
        <v>114</v>
      </c>
      <c r="H16" s="32">
        <v>28</v>
      </c>
      <c r="I16" s="32">
        <v>29</v>
      </c>
      <c r="J16" s="32">
        <v>8</v>
      </c>
      <c r="K16" s="32">
        <v>21</v>
      </c>
      <c r="L16" s="32">
        <f>SUM('minime G'!H16:K16)</f>
        <v>86</v>
      </c>
      <c r="M16" s="50"/>
      <c r="N16" s="32">
        <v>9</v>
      </c>
      <c r="O16" s="32">
        <f>IF('minime G'!N16,VLOOKUP('minime G'!N16,'place-point'!$A$2:$B$101,1+1),0)</f>
        <v>126</v>
      </c>
      <c r="P16" s="29">
        <f>'minime G'!G16+'minime G'!O16</f>
        <v>240</v>
      </c>
      <c r="Q16" s="51"/>
    </row>
    <row r="17" spans="1:16" s="3" customFormat="1" ht="12.75">
      <c r="A17" s="31">
        <v>12</v>
      </c>
      <c r="B17" s="58">
        <v>175</v>
      </c>
      <c r="C17" s="26" t="s">
        <v>250</v>
      </c>
      <c r="D17" s="26" t="s">
        <v>251</v>
      </c>
      <c r="E17" s="26" t="s">
        <v>29</v>
      </c>
      <c r="F17" s="32">
        <v>10</v>
      </c>
      <c r="G17" s="32">
        <f>IF('minime G'!F17,VLOOKUP('minime G'!F17,'place-point'!$A$2:$B$101,1+1),0)</f>
        <v>123</v>
      </c>
      <c r="H17" s="32">
        <v>20</v>
      </c>
      <c r="I17" s="32">
        <v>19</v>
      </c>
      <c r="J17" s="32">
        <v>21</v>
      </c>
      <c r="K17" s="32">
        <v>21</v>
      </c>
      <c r="L17" s="32">
        <f>SUM('minime G'!H17:K17)</f>
        <v>81</v>
      </c>
      <c r="M17" s="44">
        <v>0.02361111111111111</v>
      </c>
      <c r="N17" s="32">
        <v>13</v>
      </c>
      <c r="O17" s="32">
        <f>IF('minime G'!N17,VLOOKUP('minime G'!N17,'place-point'!$A$2:$B$101,1+1),0)</f>
        <v>116</v>
      </c>
      <c r="P17" s="29">
        <f>'minime G'!G17+'minime G'!O17</f>
        <v>239</v>
      </c>
    </row>
    <row r="18" spans="1:16" s="3" customFormat="1" ht="12.75">
      <c r="A18" s="32">
        <v>13</v>
      </c>
      <c r="B18" s="58">
        <v>171</v>
      </c>
      <c r="C18" s="31" t="s">
        <v>252</v>
      </c>
      <c r="D18" s="31" t="s">
        <v>253</v>
      </c>
      <c r="E18" s="20" t="s">
        <v>109</v>
      </c>
      <c r="F18" s="32">
        <v>16</v>
      </c>
      <c r="G18" s="32">
        <f>IF('minime G'!F18,VLOOKUP('minime G'!F18,'place-point'!$A$2:$B$101,1+1),0)</f>
        <v>110</v>
      </c>
      <c r="H18" s="32">
        <v>20</v>
      </c>
      <c r="I18" s="32">
        <v>21</v>
      </c>
      <c r="J18" s="32">
        <v>19</v>
      </c>
      <c r="K18" s="32">
        <v>21</v>
      </c>
      <c r="L18" s="32">
        <f>SUM('minime G'!H18:K18)</f>
        <v>81</v>
      </c>
      <c r="M18" s="44">
        <v>0.02013888888888889</v>
      </c>
      <c r="N18" s="32">
        <v>11</v>
      </c>
      <c r="O18" s="32">
        <f>IF('minime G'!N18,VLOOKUP('minime G'!N18,'place-point'!$A$2:$B$101,1+1),0)</f>
        <v>120</v>
      </c>
      <c r="P18" s="29">
        <f>'minime G'!G18+'minime G'!O18</f>
        <v>230</v>
      </c>
    </row>
    <row r="19" spans="1:16" s="3" customFormat="1" ht="12.75">
      <c r="A19" s="32">
        <v>14</v>
      </c>
      <c r="B19" s="58">
        <v>158</v>
      </c>
      <c r="C19" s="31" t="s">
        <v>254</v>
      </c>
      <c r="D19" s="31" t="s">
        <v>38</v>
      </c>
      <c r="E19" s="32" t="s">
        <v>34</v>
      </c>
      <c r="F19" s="32">
        <v>15</v>
      </c>
      <c r="G19" s="32">
        <f>IF('minime G'!F19,VLOOKUP('minime G'!F19,'place-point'!$A$2:$B$101,1+1),0)</f>
        <v>112</v>
      </c>
      <c r="H19" s="32">
        <v>16</v>
      </c>
      <c r="I19" s="32">
        <v>7</v>
      </c>
      <c r="J19" s="32">
        <v>21</v>
      </c>
      <c r="K19" s="32">
        <v>21</v>
      </c>
      <c r="L19" s="32">
        <f>SUM('minime G'!H19:K19)</f>
        <v>65</v>
      </c>
      <c r="M19" s="50"/>
      <c r="N19" s="32">
        <v>16</v>
      </c>
      <c r="O19" s="32">
        <f>IF('minime G'!N19,VLOOKUP('minime G'!N19,'place-point'!$A$2:$B$101,1+1),0)</f>
        <v>110</v>
      </c>
      <c r="P19" s="29">
        <f>'minime G'!G19+'minime G'!O19</f>
        <v>222</v>
      </c>
    </row>
    <row r="20" spans="1:16" ht="12.75">
      <c r="A20" s="32">
        <v>15</v>
      </c>
      <c r="B20" s="58">
        <v>150</v>
      </c>
      <c r="C20" s="26" t="s">
        <v>110</v>
      </c>
      <c r="D20" s="26" t="s">
        <v>255</v>
      </c>
      <c r="E20" s="26" t="s">
        <v>29</v>
      </c>
      <c r="F20" s="32">
        <v>19</v>
      </c>
      <c r="G20" s="32">
        <f>IF('minime G'!F20,VLOOKUP('minime G'!F20,'place-point'!$A$2:$B$101,1+1),0)</f>
        <v>104</v>
      </c>
      <c r="H20" s="32">
        <v>3</v>
      </c>
      <c r="I20" s="32">
        <v>21</v>
      </c>
      <c r="J20" s="32">
        <v>21</v>
      </c>
      <c r="K20" s="32">
        <v>21</v>
      </c>
      <c r="L20" s="32">
        <f>SUM('minime G'!H20:K20)</f>
        <v>66</v>
      </c>
      <c r="M20" s="50"/>
      <c r="N20" s="32">
        <v>15</v>
      </c>
      <c r="O20" s="32">
        <f>IF('minime G'!N20,VLOOKUP('minime G'!N20,'place-point'!$A$2:$B$101,1+1),0)</f>
        <v>112</v>
      </c>
      <c r="P20" s="29">
        <f>'minime G'!G20+'minime G'!O20</f>
        <v>216</v>
      </c>
    </row>
    <row r="21" spans="1:16" s="3" customFormat="1" ht="12.75">
      <c r="A21" s="31">
        <v>16</v>
      </c>
      <c r="B21" s="58">
        <v>147</v>
      </c>
      <c r="C21" s="26" t="s">
        <v>256</v>
      </c>
      <c r="D21" s="26" t="s">
        <v>257</v>
      </c>
      <c r="E21" s="26" t="s">
        <v>29</v>
      </c>
      <c r="F21" s="32">
        <v>18</v>
      </c>
      <c r="G21" s="32">
        <f>IF('minime G'!F21,VLOOKUP('minime G'!F21,'place-point'!$A$2:$B$101,1+1),0)</f>
        <v>106</v>
      </c>
      <c r="H21" s="32">
        <v>13</v>
      </c>
      <c r="I21" s="32">
        <v>20</v>
      </c>
      <c r="J21" s="32">
        <v>20</v>
      </c>
      <c r="K21" s="32">
        <v>0</v>
      </c>
      <c r="L21" s="32">
        <f>SUM('minime G'!H21:K21)</f>
        <v>53</v>
      </c>
      <c r="M21" s="50"/>
      <c r="N21" s="32">
        <v>18</v>
      </c>
      <c r="O21" s="32">
        <f>IF('minime G'!N21,VLOOKUP('minime G'!N21,'place-point'!$A$2:$B$101,1+1),0)</f>
        <v>106</v>
      </c>
      <c r="P21" s="29">
        <f>'minime G'!G21+'minime G'!O21</f>
        <v>212</v>
      </c>
    </row>
    <row r="22" spans="1:16" ht="12.75">
      <c r="A22" s="32">
        <v>17</v>
      </c>
      <c r="B22" s="58">
        <v>160</v>
      </c>
      <c r="C22" s="31" t="s">
        <v>258</v>
      </c>
      <c r="D22" s="31" t="s">
        <v>259</v>
      </c>
      <c r="E22" s="32" t="s">
        <v>34</v>
      </c>
      <c r="F22" s="19">
        <v>21</v>
      </c>
      <c r="G22" s="32">
        <f>IF('minime G'!F22,VLOOKUP('minime G'!F22,'place-point'!$A$2:$B$101,1+1),0)</f>
        <v>100</v>
      </c>
      <c r="H22" s="19">
        <v>8</v>
      </c>
      <c r="I22" s="19">
        <v>8</v>
      </c>
      <c r="J22" s="32">
        <v>20</v>
      </c>
      <c r="K22" s="19">
        <v>21</v>
      </c>
      <c r="L22" s="32">
        <f>SUM('minime G'!H22:K22)</f>
        <v>57</v>
      </c>
      <c r="M22" s="50"/>
      <c r="N22" s="32">
        <v>17</v>
      </c>
      <c r="O22" s="32">
        <f>IF('minime G'!N22,VLOOKUP('minime G'!N22,'place-point'!$A$2:$B$101,1+1),0)</f>
        <v>108</v>
      </c>
      <c r="P22" s="29">
        <f>'minime G'!G22+'minime G'!O22</f>
        <v>208</v>
      </c>
    </row>
    <row r="23" spans="1:16" ht="12.75">
      <c r="A23" s="32">
        <v>18</v>
      </c>
      <c r="B23" s="58">
        <v>163</v>
      </c>
      <c r="C23" s="31" t="s">
        <v>260</v>
      </c>
      <c r="D23" s="31" t="s">
        <v>261</v>
      </c>
      <c r="E23" s="20" t="s">
        <v>109</v>
      </c>
      <c r="F23" s="32">
        <v>22</v>
      </c>
      <c r="G23" s="32">
        <f>IF('minime G'!F23,VLOOKUP('minime G'!F23,'place-point'!$A$2:$B$101,1+1),0)</f>
        <v>98</v>
      </c>
      <c r="H23" s="32">
        <v>20</v>
      </c>
      <c r="I23" s="32">
        <v>0</v>
      </c>
      <c r="J23" s="32">
        <v>0</v>
      </c>
      <c r="K23" s="32">
        <v>0</v>
      </c>
      <c r="L23" s="32">
        <f>SUM('minime G'!H23:K23)</f>
        <v>20</v>
      </c>
      <c r="M23" s="50"/>
      <c r="N23" s="32">
        <v>19</v>
      </c>
      <c r="O23" s="32">
        <f>IF('minime G'!N23,VLOOKUP('minime G'!N23,'place-point'!$A$2:$B$101,1+1),0)</f>
        <v>104</v>
      </c>
      <c r="P23" s="29">
        <f>'minime G'!G23+'minime G'!O23</f>
        <v>202</v>
      </c>
    </row>
    <row r="24" spans="1:16" ht="12.75">
      <c r="A24" s="31">
        <v>19</v>
      </c>
      <c r="B24" s="58">
        <v>159</v>
      </c>
      <c r="C24" s="26" t="s">
        <v>93</v>
      </c>
      <c r="D24" s="26" t="s">
        <v>262</v>
      </c>
      <c r="E24" s="26" t="s">
        <v>95</v>
      </c>
      <c r="F24" s="59">
        <v>12</v>
      </c>
      <c r="G24" s="32"/>
      <c r="H24" s="32">
        <v>19</v>
      </c>
      <c r="I24" s="32">
        <v>21</v>
      </c>
      <c r="J24" s="32">
        <v>20</v>
      </c>
      <c r="K24" s="32">
        <v>21</v>
      </c>
      <c r="L24" s="32">
        <f>SUM('minime G'!H24:K24)</f>
        <v>81</v>
      </c>
      <c r="M24" s="44">
        <v>0.022916666666666665</v>
      </c>
      <c r="N24" s="32">
        <v>12</v>
      </c>
      <c r="O24" s="32">
        <f>IF('minime G'!N24,VLOOKUP('minime G'!N24,'place-point'!$A$2:$B$101,1+1),0)</f>
        <v>118</v>
      </c>
      <c r="P24" s="29">
        <f>'minime G'!G24+'minime G'!O24</f>
        <v>118</v>
      </c>
    </row>
    <row r="25" spans="1:16" ht="12.75">
      <c r="A25" s="32">
        <v>20</v>
      </c>
      <c r="B25" s="58">
        <v>152</v>
      </c>
      <c r="C25" s="31" t="s">
        <v>153</v>
      </c>
      <c r="D25" s="31" t="s">
        <v>263</v>
      </c>
      <c r="E25" s="20" t="s">
        <v>23</v>
      </c>
      <c r="F25" s="32">
        <v>13</v>
      </c>
      <c r="G25" s="32">
        <f>IF('minime G'!F25,VLOOKUP('minime G'!F25,'place-point'!$A$2:$B$101,1+1),0)</f>
        <v>116</v>
      </c>
      <c r="H25" s="32" t="s">
        <v>61</v>
      </c>
      <c r="I25" s="32"/>
      <c r="J25" s="32"/>
      <c r="K25" s="32"/>
      <c r="L25" s="32">
        <f>SUM('minime G'!H25:K25)</f>
        <v>0</v>
      </c>
      <c r="M25" s="50"/>
      <c r="N25" s="32"/>
      <c r="O25" s="32">
        <f>IF('minime G'!N25,VLOOKUP('minime G'!N25,'place-point'!$A$2:$B$101,1+1),0)</f>
        <v>0</v>
      </c>
      <c r="P25" s="29">
        <f>'minime G'!G25+'minime G'!O25</f>
        <v>116</v>
      </c>
    </row>
    <row r="26" spans="1:16" ht="12.75">
      <c r="A26" s="32">
        <v>21</v>
      </c>
      <c r="B26" s="58">
        <v>161</v>
      </c>
      <c r="C26" s="26" t="s">
        <v>264</v>
      </c>
      <c r="D26" s="26" t="s">
        <v>265</v>
      </c>
      <c r="E26" s="26" t="s">
        <v>266</v>
      </c>
      <c r="F26" s="32">
        <v>17</v>
      </c>
      <c r="G26" s="32">
        <f>IF('minime G'!F26,VLOOKUP('minime G'!F26,'place-point'!$A$2:$B$101,1+1),0)</f>
        <v>108</v>
      </c>
      <c r="H26" s="32" t="s">
        <v>61</v>
      </c>
      <c r="I26" s="32"/>
      <c r="J26" s="32"/>
      <c r="K26" s="32"/>
      <c r="L26" s="32">
        <f>SUM('minime G'!H26:K26)</f>
        <v>0</v>
      </c>
      <c r="M26" s="50"/>
      <c r="N26" s="32"/>
      <c r="O26" s="32">
        <f>IF('minime G'!N26,VLOOKUP('minime G'!N26,'place-point'!$A$2:$B$101,1+1),0)</f>
        <v>0</v>
      </c>
      <c r="P26" s="29">
        <f>'minime G'!G26+'minime G'!O26</f>
        <v>108</v>
      </c>
    </row>
    <row r="27" spans="1:16" ht="12.75">
      <c r="A27" s="31">
        <v>22</v>
      </c>
      <c r="B27" s="58">
        <v>154</v>
      </c>
      <c r="C27" s="26" t="s">
        <v>267</v>
      </c>
      <c r="D27" s="26" t="s">
        <v>152</v>
      </c>
      <c r="E27" s="26" t="s">
        <v>266</v>
      </c>
      <c r="F27" s="32">
        <v>20</v>
      </c>
      <c r="G27" s="32">
        <f>IF('minime G'!F27,VLOOKUP('minime G'!F27,'place-point'!$A$2:$B$101,1+1),0)</f>
        <v>102</v>
      </c>
      <c r="H27" s="32" t="s">
        <v>61</v>
      </c>
      <c r="I27" s="32"/>
      <c r="J27" s="32"/>
      <c r="K27" s="32"/>
      <c r="L27" s="32">
        <f>SUM('minime G'!H27:K27)</f>
        <v>0</v>
      </c>
      <c r="M27" s="50"/>
      <c r="N27" s="32"/>
      <c r="O27" s="32">
        <f>IF('minime G'!N27,VLOOKUP('minime G'!N27,'place-point'!$A$2:$B$101,1+1),0)</f>
        <v>0</v>
      </c>
      <c r="P27" s="29">
        <f>'minime G'!G27+'minime G'!O27</f>
        <v>102</v>
      </c>
    </row>
    <row r="28" spans="1:16" ht="12.75">
      <c r="A28" s="32">
        <v>23</v>
      </c>
      <c r="B28" s="58">
        <v>145</v>
      </c>
      <c r="C28" s="31" t="s">
        <v>268</v>
      </c>
      <c r="D28" s="31" t="s">
        <v>269</v>
      </c>
      <c r="E28" s="32" t="s">
        <v>34</v>
      </c>
      <c r="F28" s="32" t="s">
        <v>61</v>
      </c>
      <c r="G28" s="32" t="e">
        <f>IF('minime G'!F28,VLOOKUP('minime G'!F28,'place-point'!$A$2:$B$101,1+1),0)</f>
        <v>#VALUE!</v>
      </c>
      <c r="H28" s="32"/>
      <c r="I28" s="32"/>
      <c r="J28" s="32"/>
      <c r="K28" s="32"/>
      <c r="L28" s="32">
        <f>SUM('minime G'!H28:K28)</f>
        <v>0</v>
      </c>
      <c r="M28" s="50"/>
      <c r="N28" s="32"/>
      <c r="O28" s="32">
        <f>IF('minime G'!N28,VLOOKUP('minime G'!N28,'place-point'!$A$2:$B$101,1+1),0)</f>
        <v>0</v>
      </c>
      <c r="P28" s="29" t="e">
        <f>'minime G'!G28+'minime G'!O28</f>
        <v>#VALUE!</v>
      </c>
    </row>
    <row r="29" spans="1:16" ht="12.75">
      <c r="A29" s="31">
        <v>24</v>
      </c>
      <c r="B29" s="58">
        <v>201</v>
      </c>
      <c r="C29" s="31" t="s">
        <v>270</v>
      </c>
      <c r="D29" s="31" t="s">
        <v>38</v>
      </c>
      <c r="E29" s="32" t="s">
        <v>34</v>
      </c>
      <c r="F29" s="32" t="s">
        <v>211</v>
      </c>
      <c r="G29" s="32" t="e">
        <f>IF('minime G'!F29,VLOOKUP('minime G'!F29,'place-point'!$A$2:$B$101,1+1),0)</f>
        <v>#VALUE!</v>
      </c>
      <c r="H29" s="32"/>
      <c r="I29" s="32"/>
      <c r="J29" s="32"/>
      <c r="K29" s="32"/>
      <c r="L29" s="32">
        <f>SUM('minime G'!H29:K29)</f>
        <v>0</v>
      </c>
      <c r="M29" s="50"/>
      <c r="N29" s="32"/>
      <c r="O29" s="32">
        <f>IF('minime G'!N29,VLOOKUP('minime G'!N29,'place-point'!$A$2:$B$101,1+1),0)</f>
        <v>0</v>
      </c>
      <c r="P29" s="29" t="e">
        <f>'minime G'!G29+'minime G'!O29</f>
        <v>#VALUE!</v>
      </c>
    </row>
    <row r="30" spans="1:16" ht="12.75">
      <c r="A30" s="32">
        <v>25</v>
      </c>
      <c r="B30" s="58">
        <v>151</v>
      </c>
      <c r="C30" s="31" t="s">
        <v>271</v>
      </c>
      <c r="D30" s="31" t="s">
        <v>272</v>
      </c>
      <c r="E30" s="32" t="s">
        <v>34</v>
      </c>
      <c r="F30" s="32" t="s">
        <v>61</v>
      </c>
      <c r="G30" s="32" t="e">
        <f>IF('minime G'!F30,VLOOKUP('minime G'!F30,'place-point'!$A$2:$B$101,1+1),0)</f>
        <v>#VALUE!</v>
      </c>
      <c r="H30" s="32"/>
      <c r="I30" s="32"/>
      <c r="J30" s="32"/>
      <c r="K30" s="32"/>
      <c r="L30" s="32">
        <f>SUM('minime G'!H30:K30)</f>
        <v>0</v>
      </c>
      <c r="M30" s="50"/>
      <c r="N30" s="32"/>
      <c r="O30" s="32">
        <f>IF('minime G'!N30,VLOOKUP('minime G'!N30,'place-point'!$A$2:$B$101,1+1),0)</f>
        <v>0</v>
      </c>
      <c r="P30" s="29" t="e">
        <f>'minime G'!G30+'minime G'!O30</f>
        <v>#VALUE!</v>
      </c>
    </row>
    <row r="31" spans="1:16" ht="12.75">
      <c r="A31" s="31">
        <v>26</v>
      </c>
      <c r="B31" s="58">
        <v>157</v>
      </c>
      <c r="C31" s="31" t="s">
        <v>273</v>
      </c>
      <c r="D31" s="31" t="s">
        <v>274</v>
      </c>
      <c r="E31" s="32" t="s">
        <v>34</v>
      </c>
      <c r="F31" s="19" t="s">
        <v>61</v>
      </c>
      <c r="G31" s="32" t="e">
        <f>IF('minime G'!F31,VLOOKUP('minime G'!F31,'place-point'!$A$2:$B$101,1+1),0)</f>
        <v>#VALUE!</v>
      </c>
      <c r="H31" s="19"/>
      <c r="I31" s="19"/>
      <c r="J31" s="32"/>
      <c r="K31" s="19"/>
      <c r="L31" s="32">
        <f>SUM('minime G'!H31:K31)</f>
        <v>0</v>
      </c>
      <c r="M31" s="50"/>
      <c r="N31" s="32"/>
      <c r="O31" s="32">
        <f>IF('minime G'!N31,VLOOKUP('minime G'!N31,'place-point'!$A$2:$B$101,1+1),0)</f>
        <v>0</v>
      </c>
      <c r="P31" s="29" t="e">
        <f>'minime G'!G31+'minime G'!O31</f>
        <v>#VALUE!</v>
      </c>
    </row>
    <row r="32" spans="1:16" ht="12.75">
      <c r="A32" s="32">
        <v>27</v>
      </c>
      <c r="B32" s="58">
        <v>162</v>
      </c>
      <c r="C32" s="31" t="s">
        <v>275</v>
      </c>
      <c r="D32" s="31" t="s">
        <v>38</v>
      </c>
      <c r="E32" s="32" t="s">
        <v>34</v>
      </c>
      <c r="F32" s="32" t="s">
        <v>61</v>
      </c>
      <c r="G32" s="32" t="e">
        <f>IF('minime G'!F32,VLOOKUP('minime G'!F32,'place-point'!$A$2:$B$101,1+1),0)</f>
        <v>#VALUE!</v>
      </c>
      <c r="H32" s="32" t="s">
        <v>61</v>
      </c>
      <c r="I32" s="32"/>
      <c r="J32" s="32"/>
      <c r="K32" s="32"/>
      <c r="L32" s="32">
        <f>SUM('minime G'!H32:K32)</f>
        <v>0</v>
      </c>
      <c r="M32" s="50"/>
      <c r="N32" s="32"/>
      <c r="O32" s="32">
        <f>IF('minime G'!N32,VLOOKUP('minime G'!N32,'place-point'!$A$2:$B$101,1+1),0)</f>
        <v>0</v>
      </c>
      <c r="P32" s="29" t="e">
        <f>'minime G'!G32+'minime G'!O32</f>
        <v>#VALUE!</v>
      </c>
    </row>
    <row r="33" spans="1:16" ht="12.75">
      <c r="A33" s="31">
        <v>28</v>
      </c>
      <c r="B33" s="58">
        <v>165</v>
      </c>
      <c r="C33" s="31" t="s">
        <v>276</v>
      </c>
      <c r="D33" s="31" t="s">
        <v>277</v>
      </c>
      <c r="E33" s="32" t="s">
        <v>34</v>
      </c>
      <c r="F33" s="32" t="s">
        <v>61</v>
      </c>
      <c r="G33" s="32" t="e">
        <f>IF('minime G'!F33,VLOOKUP('minime G'!F33,'place-point'!$A$2:$B$101,1+1),0)</f>
        <v>#VALUE!</v>
      </c>
      <c r="H33" s="32"/>
      <c r="I33" s="32"/>
      <c r="J33" s="32"/>
      <c r="K33" s="32"/>
      <c r="L33" s="32">
        <f>SUM('minime G'!H33:K33)</f>
        <v>0</v>
      </c>
      <c r="M33" s="50"/>
      <c r="N33" s="32"/>
      <c r="O33" s="32">
        <f>IF('minime G'!N33,VLOOKUP('minime G'!N33,'place-point'!$A$2:$B$101,1+1),0)</f>
        <v>0</v>
      </c>
      <c r="P33" s="29" t="e">
        <f>'minime G'!G33+'minime G'!O33</f>
        <v>#VALUE!</v>
      </c>
    </row>
    <row r="34" spans="1:16" ht="12.75">
      <c r="A34" s="32">
        <v>29</v>
      </c>
      <c r="B34" s="58">
        <v>167</v>
      </c>
      <c r="C34" s="31" t="s">
        <v>278</v>
      </c>
      <c r="D34" s="31" t="s">
        <v>187</v>
      </c>
      <c r="E34" s="32" t="s">
        <v>34</v>
      </c>
      <c r="F34" s="32" t="s">
        <v>61</v>
      </c>
      <c r="G34" s="32" t="e">
        <f>IF('minime G'!F34,VLOOKUP('minime G'!F34,'place-point'!$A$2:$B$101,1+1),0)</f>
        <v>#VALUE!</v>
      </c>
      <c r="H34" s="32" t="s">
        <v>61</v>
      </c>
      <c r="I34" s="32"/>
      <c r="J34" s="32"/>
      <c r="K34" s="32"/>
      <c r="L34" s="32">
        <f>SUM('minime G'!H34:K34)</f>
        <v>0</v>
      </c>
      <c r="M34" s="50"/>
      <c r="N34" s="32"/>
      <c r="O34" s="32">
        <f>IF('minime G'!N34,VLOOKUP('minime G'!N34,'place-point'!$A$2:$B$101,1+1),0)</f>
        <v>0</v>
      </c>
      <c r="P34" s="29" t="e">
        <f>'minime G'!G34+'minime G'!O34</f>
        <v>#VALUE!</v>
      </c>
    </row>
    <row r="35" spans="1:16" ht="12.75">
      <c r="A35" s="31">
        <v>30</v>
      </c>
      <c r="B35" s="58">
        <v>172</v>
      </c>
      <c r="C35" s="31" t="s">
        <v>279</v>
      </c>
      <c r="D35" s="31" t="s">
        <v>63</v>
      </c>
      <c r="E35" s="32" t="s">
        <v>95</v>
      </c>
      <c r="F35" s="32" t="s">
        <v>280</v>
      </c>
      <c r="G35" s="32" t="e">
        <f>IF('minime G'!F35,VLOOKUP('minime G'!F35,'place-point'!$A$2:$B$101,1+1),0)</f>
        <v>#VALUE!</v>
      </c>
      <c r="H35" s="32"/>
      <c r="I35" s="32"/>
      <c r="J35" s="32"/>
      <c r="K35" s="32"/>
      <c r="L35" s="32">
        <f>SUM('minime G'!H35:K35)</f>
        <v>0</v>
      </c>
      <c r="M35" s="50"/>
      <c r="N35" s="32"/>
      <c r="O35" s="32">
        <f>IF('minime G'!N35,VLOOKUP('minime G'!N35,'place-point'!$A$2:$B$101,1+1),0)</f>
        <v>0</v>
      </c>
      <c r="P35" s="29" t="e">
        <f>'minime G'!G35+'minime G'!O35</f>
        <v>#VALUE!</v>
      </c>
    </row>
    <row r="36" spans="1:16" ht="12.75">
      <c r="A36" s="32">
        <v>31</v>
      </c>
      <c r="B36" s="58">
        <v>173</v>
      </c>
      <c r="C36" s="31" t="s">
        <v>281</v>
      </c>
      <c r="D36" s="31" t="s">
        <v>282</v>
      </c>
      <c r="E36" s="32" t="s">
        <v>34</v>
      </c>
      <c r="F36" s="32" t="s">
        <v>61</v>
      </c>
      <c r="G36" s="32" t="e">
        <f>IF('minime G'!F36,VLOOKUP('minime G'!F36,'place-point'!$A$2:$B$101,1+1),0)</f>
        <v>#VALUE!</v>
      </c>
      <c r="H36" s="32"/>
      <c r="I36" s="32"/>
      <c r="J36" s="32"/>
      <c r="K36" s="32"/>
      <c r="L36" s="32">
        <f>SUM('minime G'!H36:K36)</f>
        <v>0</v>
      </c>
      <c r="M36" s="50"/>
      <c r="N36" s="32"/>
      <c r="O36" s="32">
        <f>IF('minime G'!N36,VLOOKUP('minime G'!N36,'place-point'!$A$2:$B$101,1+1),0)</f>
        <v>0</v>
      </c>
      <c r="P36" s="29" t="e">
        <f>'minime G'!G36+'minime G'!O36</f>
        <v>#VALUE!</v>
      </c>
    </row>
    <row r="37" spans="1:16" ht="12.75">
      <c r="A37" s="31">
        <v>32</v>
      </c>
      <c r="B37" s="58">
        <v>174</v>
      </c>
      <c r="C37" s="31" t="s">
        <v>283</v>
      </c>
      <c r="D37" s="31" t="s">
        <v>92</v>
      </c>
      <c r="E37" s="32" t="s">
        <v>34</v>
      </c>
      <c r="F37" s="32" t="s">
        <v>61</v>
      </c>
      <c r="G37" s="32" t="e">
        <f>IF('minime G'!F37,VLOOKUP('minime G'!F37,'place-point'!$A$2:$B$101,1+1),0)</f>
        <v>#VALUE!</v>
      </c>
      <c r="H37" s="32"/>
      <c r="I37" s="32"/>
      <c r="J37" s="32"/>
      <c r="K37" s="32"/>
      <c r="L37" s="32">
        <f>SUM('minime G'!H37:K37)</f>
        <v>0</v>
      </c>
      <c r="M37" s="50"/>
      <c r="N37" s="32"/>
      <c r="O37" s="32">
        <f>IF('minime G'!N37,VLOOKUP('minime G'!N37,'place-point'!$A$2:$B$101,1+1),0)</f>
        <v>0</v>
      </c>
      <c r="P37" s="29" t="e">
        <f>'minime G'!G37+'minime G'!O37</f>
        <v>#VALUE!</v>
      </c>
    </row>
  </sheetData>
  <sheetProtection selectLockedCells="1" selectUnlockedCells="1"/>
  <mergeCells count="3">
    <mergeCell ref="B1:F1"/>
    <mergeCell ref="F4:G4"/>
    <mergeCell ref="H4:O4"/>
  </mergeCells>
  <printOptions horizontalCentered="1"/>
  <pageMargins left="0.19652777777777777" right="0.19652777777777777" top="0" bottom="0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"/>
  <sheetViews>
    <sheetView zoomScalePageLayoutView="0" workbookViewId="0" topLeftCell="A1">
      <selection activeCell="J16" sqref="J16"/>
    </sheetView>
  </sheetViews>
  <sheetFormatPr defaultColWidth="11.421875" defaultRowHeight="12.75"/>
  <cols>
    <col min="1" max="1" width="4.140625" style="0" customWidth="1"/>
    <col min="2" max="2" width="7.421875" style="0" customWidth="1"/>
    <col min="3" max="3" width="14.00390625" style="0" customWidth="1"/>
    <col min="5" max="5" width="22.00390625" style="0" customWidth="1"/>
    <col min="6" max="6" width="5.8515625" style="0" customWidth="1"/>
    <col min="7" max="7" width="5.140625" style="0" customWidth="1"/>
    <col min="8" max="11" width="5.7109375" style="0" customWidth="1"/>
    <col min="12" max="12" width="5.00390625" style="0" customWidth="1"/>
    <col min="13" max="13" width="9.140625" style="0" customWidth="1"/>
    <col min="14" max="14" width="6.140625" style="0" customWidth="1"/>
    <col min="15" max="15" width="8.421875" style="0" customWidth="1"/>
    <col min="16" max="16" width="9.8515625" style="0" customWidth="1"/>
  </cols>
  <sheetData>
    <row r="1" spans="1:15" ht="15.75">
      <c r="A1" s="3"/>
      <c r="B1" s="64" t="s">
        <v>2</v>
      </c>
      <c r="C1" s="64"/>
      <c r="D1" s="64"/>
      <c r="E1" s="64"/>
      <c r="F1" s="64"/>
      <c r="G1" s="4"/>
      <c r="H1" s="4"/>
      <c r="I1" s="4"/>
      <c r="J1" s="4"/>
      <c r="K1" s="4"/>
      <c r="L1" s="4"/>
      <c r="M1" s="4"/>
      <c r="N1" s="4"/>
      <c r="O1" s="4"/>
    </row>
    <row r="3" ht="12.75">
      <c r="B3" s="5" t="s">
        <v>284</v>
      </c>
    </row>
    <row r="4" spans="6:15" ht="12.75">
      <c r="F4" s="65" t="s">
        <v>4</v>
      </c>
      <c r="G4" s="65"/>
      <c r="H4" s="65" t="s">
        <v>5</v>
      </c>
      <c r="I4" s="65"/>
      <c r="J4" s="65"/>
      <c r="K4" s="65"/>
      <c r="L4" s="65"/>
      <c r="M4" s="65"/>
      <c r="N4" s="65"/>
      <c r="O4" s="65"/>
    </row>
    <row r="5" spans="2:16" ht="33.75">
      <c r="B5" s="36" t="s">
        <v>6</v>
      </c>
      <c r="C5" s="36" t="s">
        <v>7</v>
      </c>
      <c r="D5" s="36" t="s">
        <v>8</v>
      </c>
      <c r="E5" s="37" t="s">
        <v>9</v>
      </c>
      <c r="F5" s="8" t="s">
        <v>10</v>
      </c>
      <c r="G5" s="9" t="s">
        <v>11</v>
      </c>
      <c r="H5" s="10" t="s">
        <v>12</v>
      </c>
      <c r="I5" s="10" t="s">
        <v>13</v>
      </c>
      <c r="J5" s="10" t="s">
        <v>14</v>
      </c>
      <c r="K5" s="10" t="s">
        <v>15</v>
      </c>
      <c r="L5" s="11" t="s">
        <v>16</v>
      </c>
      <c r="M5" s="12" t="s">
        <v>85</v>
      </c>
      <c r="N5" s="13" t="s">
        <v>18</v>
      </c>
      <c r="O5" s="14" t="s">
        <v>19</v>
      </c>
      <c r="P5" s="15" t="s">
        <v>20</v>
      </c>
    </row>
    <row r="6" spans="1:26" s="60" customFormat="1" ht="12.75">
      <c r="A6" s="41">
        <v>1</v>
      </c>
      <c r="B6" s="58">
        <v>140</v>
      </c>
      <c r="C6" s="31" t="s">
        <v>285</v>
      </c>
      <c r="D6" s="31" t="s">
        <v>286</v>
      </c>
      <c r="E6" s="31" t="s">
        <v>223</v>
      </c>
      <c r="F6" s="32">
        <v>1</v>
      </c>
      <c r="G6" s="32">
        <f>IF('minime F'!F6,VLOOKUP('minime F'!F6,'place-point'!$A$2:$B$101,1+1),0)</f>
        <v>150</v>
      </c>
      <c r="H6" s="32">
        <v>19</v>
      </c>
      <c r="I6" s="32">
        <v>21</v>
      </c>
      <c r="J6" s="32">
        <v>31</v>
      </c>
      <c r="K6" s="32">
        <v>31</v>
      </c>
      <c r="L6" s="32">
        <f>SUM('minime F'!H6:K6)</f>
        <v>102</v>
      </c>
      <c r="M6" s="50">
        <v>0.06944444444444445</v>
      </c>
      <c r="N6" s="32">
        <v>1</v>
      </c>
      <c r="O6" s="32">
        <f>IF('minime F'!N6,VLOOKUP('minime F'!N6,'place-point'!$A$2:$B$101,1+1),0)</f>
        <v>150</v>
      </c>
      <c r="P6" s="29">
        <f>'minime F'!G6+'minime F'!O6</f>
        <v>300</v>
      </c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s="60" customFormat="1" ht="12.75">
      <c r="A7" s="41">
        <v>2</v>
      </c>
      <c r="B7" s="58"/>
      <c r="C7" s="31"/>
      <c r="D7" s="31"/>
      <c r="E7" s="31"/>
      <c r="F7" s="32"/>
      <c r="G7" s="32">
        <f>IF('minime F'!F7,VLOOKUP('minime F'!F7,'place-point'!$A$2:$B$101,1+1),0)</f>
        <v>0</v>
      </c>
      <c r="H7" s="32"/>
      <c r="I7" s="32"/>
      <c r="J7" s="32"/>
      <c r="K7" s="32"/>
      <c r="L7" s="32">
        <f>SUM('minime F'!H7:K7)</f>
        <v>0</v>
      </c>
      <c r="M7" s="50">
        <v>0</v>
      </c>
      <c r="N7" s="32"/>
      <c r="O7" s="32">
        <f>IF('minime F'!N7,VLOOKUP('minime F'!N7,'place-point'!$A$2:$B$101,1+1),0)</f>
        <v>0</v>
      </c>
      <c r="P7" s="29">
        <f>'minime F'!G7+'minime F'!O7</f>
        <v>0</v>
      </c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s="60" customFormat="1" ht="12.75">
      <c r="A8" s="41">
        <v>3</v>
      </c>
      <c r="B8" s="58"/>
      <c r="C8" s="31"/>
      <c r="D8" s="31"/>
      <c r="E8" s="31"/>
      <c r="F8" s="32"/>
      <c r="G8" s="32">
        <f>IF('minime F'!F8,VLOOKUP('minime F'!F8,'place-point'!$A$2:$B$101,1+1),0)</f>
        <v>0</v>
      </c>
      <c r="H8" s="32"/>
      <c r="I8" s="32"/>
      <c r="J8" s="32"/>
      <c r="K8" s="32"/>
      <c r="L8" s="32">
        <f>SUM('minime F'!H8:K8)</f>
        <v>0</v>
      </c>
      <c r="M8" s="50">
        <v>0</v>
      </c>
      <c r="N8" s="32"/>
      <c r="O8" s="32">
        <f>IF('minime F'!N8,VLOOKUP('minime F'!N8,'place-point'!$A$2:$B$101,1+1),0)</f>
        <v>0</v>
      </c>
      <c r="P8" s="29">
        <f>'minime F'!G8+'minime F'!O8</f>
        <v>0</v>
      </c>
      <c r="Q8" s="51"/>
      <c r="R8" s="51"/>
      <c r="S8" s="51"/>
      <c r="T8" s="51"/>
      <c r="U8" s="51"/>
      <c r="V8" s="51"/>
      <c r="W8" s="51"/>
      <c r="X8" s="51"/>
      <c r="Y8" s="51"/>
      <c r="Z8" s="51"/>
    </row>
  </sheetData>
  <sheetProtection selectLockedCells="1" selectUnlockedCells="1"/>
  <mergeCells count="3">
    <mergeCell ref="B1:F1"/>
    <mergeCell ref="F4:G4"/>
    <mergeCell ref="H4:O4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ROSAY</dc:creator>
  <cp:keywords/>
  <dc:description/>
  <cp:lastModifiedBy>alexandre</cp:lastModifiedBy>
  <dcterms:created xsi:type="dcterms:W3CDTF">2018-04-23T07:18:09Z</dcterms:created>
  <dcterms:modified xsi:type="dcterms:W3CDTF">2018-04-23T18:24:08Z</dcterms:modified>
  <cp:category/>
  <cp:version/>
  <cp:contentType/>
  <cp:contentStatus/>
</cp:coreProperties>
</file>